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o\Documents\SMDCP\PCCS\"/>
    </mc:Choice>
  </mc:AlternateContent>
  <bookViews>
    <workbookView xWindow="0" yWindow="0" windowWidth="21600" windowHeight="9735"/>
  </bookViews>
  <sheets>
    <sheet name="Plan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2" i="1" l="1"/>
  <c r="D162" i="1"/>
  <c r="E162" i="1"/>
  <c r="F162" i="1"/>
  <c r="G162" i="1"/>
  <c r="H162" i="1"/>
  <c r="I162" i="1"/>
  <c r="D161" i="1"/>
  <c r="E161" i="1"/>
  <c r="F161" i="1"/>
  <c r="G161" i="1"/>
  <c r="H161" i="1"/>
  <c r="I161" i="1"/>
  <c r="C150" i="1"/>
  <c r="C151" i="1"/>
  <c r="D151" i="1"/>
  <c r="E151" i="1"/>
  <c r="F151" i="1"/>
  <c r="G151" i="1"/>
  <c r="H151" i="1"/>
  <c r="I151" i="1"/>
  <c r="D150" i="1"/>
  <c r="E150" i="1"/>
  <c r="F150" i="1"/>
  <c r="G150" i="1"/>
  <c r="H150" i="1"/>
  <c r="I150" i="1"/>
  <c r="C139" i="1"/>
  <c r="C140" i="1"/>
  <c r="D140" i="1"/>
  <c r="E140" i="1"/>
  <c r="F140" i="1"/>
  <c r="G140" i="1"/>
  <c r="H140" i="1"/>
  <c r="I140" i="1"/>
  <c r="C128" i="1"/>
  <c r="C129" i="1"/>
  <c r="D129" i="1"/>
  <c r="E129" i="1"/>
  <c r="F129" i="1"/>
  <c r="G129" i="1"/>
  <c r="H129" i="1"/>
  <c r="I129" i="1"/>
  <c r="D128" i="1"/>
  <c r="E128" i="1"/>
  <c r="F128" i="1"/>
  <c r="G128" i="1"/>
  <c r="H128" i="1"/>
  <c r="I128" i="1"/>
  <c r="C117" i="1"/>
  <c r="C118" i="1"/>
  <c r="D118" i="1"/>
  <c r="E118" i="1"/>
  <c r="F118" i="1"/>
  <c r="G118" i="1"/>
  <c r="H118" i="1"/>
  <c r="I118" i="1"/>
  <c r="C106" i="1"/>
  <c r="C107" i="1"/>
  <c r="D107" i="1"/>
  <c r="E107" i="1"/>
  <c r="F107" i="1"/>
  <c r="G107" i="1"/>
  <c r="H107" i="1"/>
  <c r="I107" i="1"/>
  <c r="D106" i="1"/>
  <c r="E106" i="1"/>
  <c r="F106" i="1"/>
  <c r="G106" i="1"/>
  <c r="H106" i="1"/>
  <c r="I106" i="1"/>
  <c r="C95" i="1"/>
  <c r="C96" i="1"/>
  <c r="D96" i="1"/>
  <c r="E96" i="1"/>
  <c r="F96" i="1"/>
  <c r="G96" i="1"/>
  <c r="H96" i="1"/>
  <c r="I96" i="1"/>
  <c r="C84" i="1"/>
  <c r="C85" i="1"/>
  <c r="D85" i="1"/>
  <c r="E85" i="1"/>
  <c r="F85" i="1"/>
  <c r="G85" i="1"/>
  <c r="H85" i="1"/>
  <c r="I85" i="1"/>
  <c r="D84" i="1"/>
  <c r="E84" i="1"/>
  <c r="F84" i="1"/>
  <c r="G84" i="1"/>
  <c r="H84" i="1"/>
  <c r="I84" i="1"/>
  <c r="C73" i="1"/>
  <c r="C74" i="1"/>
  <c r="D74" i="1"/>
  <c r="E74" i="1"/>
  <c r="F74" i="1"/>
  <c r="G74" i="1"/>
  <c r="H74" i="1"/>
  <c r="I74" i="1"/>
  <c r="C62" i="1"/>
  <c r="C63" i="1"/>
  <c r="D63" i="1"/>
  <c r="E63" i="1"/>
  <c r="F63" i="1"/>
  <c r="G63" i="1"/>
  <c r="H63" i="1"/>
  <c r="I63" i="1"/>
  <c r="D62" i="1"/>
  <c r="E62" i="1"/>
  <c r="F62" i="1"/>
  <c r="G62" i="1"/>
  <c r="H62" i="1"/>
  <c r="I62" i="1"/>
  <c r="C51" i="1"/>
  <c r="C52" i="1"/>
  <c r="D52" i="1"/>
  <c r="E52" i="1"/>
  <c r="F52" i="1"/>
  <c r="G52" i="1"/>
  <c r="H52" i="1"/>
  <c r="I52" i="1"/>
  <c r="C40" i="1"/>
  <c r="C41" i="1"/>
  <c r="D41" i="1"/>
  <c r="E41" i="1"/>
  <c r="F41" i="1"/>
  <c r="G41" i="1"/>
  <c r="H41" i="1"/>
  <c r="I41" i="1"/>
  <c r="D40" i="1"/>
  <c r="E40" i="1"/>
  <c r="F40" i="1"/>
  <c r="G40" i="1"/>
  <c r="H40" i="1"/>
  <c r="I40" i="1"/>
  <c r="C22" i="1"/>
  <c r="C23" i="1"/>
  <c r="C18" i="1"/>
  <c r="C19" i="1"/>
  <c r="D17" i="1"/>
  <c r="E17" i="1"/>
  <c r="F17" i="1"/>
  <c r="G17" i="1"/>
  <c r="H17" i="1"/>
  <c r="I17" i="1"/>
  <c r="D51" i="1"/>
  <c r="E51" i="1"/>
  <c r="F51" i="1"/>
  <c r="G51" i="1"/>
  <c r="H51" i="1"/>
  <c r="I51" i="1"/>
  <c r="D73" i="1"/>
  <c r="E73" i="1"/>
  <c r="F73" i="1"/>
  <c r="G73" i="1"/>
  <c r="H73" i="1"/>
  <c r="I73" i="1"/>
  <c r="D95" i="1"/>
  <c r="E95" i="1"/>
  <c r="F95" i="1"/>
  <c r="G95" i="1"/>
  <c r="H95" i="1"/>
  <c r="I95" i="1"/>
  <c r="D117" i="1"/>
  <c r="E117" i="1"/>
  <c r="F117" i="1"/>
  <c r="G117" i="1"/>
  <c r="H117" i="1"/>
  <c r="I117" i="1"/>
  <c r="D139" i="1"/>
  <c r="E139" i="1"/>
  <c r="F139" i="1"/>
  <c r="G139" i="1"/>
  <c r="H139" i="1"/>
  <c r="I139" i="1"/>
  <c r="C24" i="1"/>
  <c r="D23" i="1"/>
  <c r="E23" i="1"/>
  <c r="F23" i="1"/>
  <c r="G23" i="1"/>
  <c r="H23" i="1"/>
  <c r="I23" i="1"/>
  <c r="C20" i="1"/>
  <c r="D19" i="1"/>
  <c r="E19" i="1"/>
  <c r="F19" i="1"/>
  <c r="G19" i="1"/>
  <c r="H19" i="1"/>
  <c r="I19" i="1"/>
  <c r="D18" i="1"/>
  <c r="E18" i="1"/>
  <c r="F18" i="1"/>
  <c r="G18" i="1"/>
  <c r="H18" i="1"/>
  <c r="I18" i="1"/>
  <c r="D22" i="1"/>
  <c r="E22" i="1"/>
  <c r="F22" i="1"/>
  <c r="G22" i="1"/>
  <c r="H22" i="1"/>
  <c r="I22" i="1"/>
  <c r="C26" i="1"/>
  <c r="C27" i="1"/>
  <c r="C29" i="1"/>
  <c r="D26" i="1"/>
  <c r="E26" i="1"/>
  <c r="F26" i="1"/>
  <c r="G26" i="1"/>
  <c r="H26" i="1"/>
  <c r="I26" i="1"/>
  <c r="D20" i="1"/>
  <c r="E20" i="1"/>
  <c r="F20" i="1"/>
  <c r="G20" i="1"/>
  <c r="H20" i="1"/>
  <c r="I20" i="1"/>
  <c r="C21" i="1"/>
  <c r="D21" i="1"/>
  <c r="E21" i="1"/>
  <c r="F21" i="1"/>
  <c r="G21" i="1"/>
  <c r="H21" i="1"/>
  <c r="I21" i="1"/>
  <c r="D24" i="1"/>
  <c r="C25" i="1"/>
  <c r="D25" i="1"/>
  <c r="E24" i="1"/>
  <c r="C30" i="1"/>
  <c r="D29" i="1"/>
  <c r="E29" i="1"/>
  <c r="F29" i="1"/>
  <c r="G29" i="1"/>
  <c r="H29" i="1"/>
  <c r="I29" i="1"/>
  <c r="D27" i="1"/>
  <c r="E27" i="1"/>
  <c r="F27" i="1"/>
  <c r="G27" i="1"/>
  <c r="H27" i="1"/>
  <c r="I27" i="1"/>
  <c r="C28" i="1"/>
  <c r="D28" i="1"/>
  <c r="E28" i="1"/>
  <c r="F28" i="1"/>
  <c r="G28" i="1"/>
  <c r="H28" i="1"/>
  <c r="I28" i="1"/>
  <c r="C31" i="1"/>
  <c r="D30" i="1"/>
  <c r="E30" i="1"/>
  <c r="F30" i="1"/>
  <c r="G30" i="1"/>
  <c r="H30" i="1"/>
  <c r="I30" i="1"/>
  <c r="I31" i="1"/>
  <c r="E25" i="1"/>
  <c r="F24" i="1"/>
  <c r="F25" i="1"/>
  <c r="G24" i="1"/>
  <c r="H24" i="1"/>
  <c r="G25" i="1"/>
  <c r="H25" i="1"/>
  <c r="I24" i="1"/>
  <c r="I25" i="1"/>
</calcChain>
</file>

<file path=xl/sharedStrings.xml><?xml version="1.0" encoding="utf-8"?>
<sst xmlns="http://schemas.openxmlformats.org/spreadsheetml/2006/main" count="252" uniqueCount="53">
  <si>
    <t>ANEXO VI</t>
  </si>
  <si>
    <t>VENCIMENTOS E PROGRESSÃO POR TEMPO DE SERVIÇO</t>
  </si>
  <si>
    <t>CLASSES</t>
  </si>
  <si>
    <t>A</t>
  </si>
  <si>
    <t>NÍVEL</t>
  </si>
  <si>
    <t>INSTRUÇÃO</t>
  </si>
  <si>
    <t>CATEGORIAS</t>
  </si>
  <si>
    <t>CATEGORIA</t>
  </si>
  <si>
    <t>B</t>
  </si>
  <si>
    <t>FUNDAMENTAL</t>
  </si>
  <si>
    <t>I, II, III, IV E V</t>
  </si>
  <si>
    <t>I</t>
  </si>
  <si>
    <t xml:space="preserve">C </t>
  </si>
  <si>
    <t>MÉDIO</t>
  </si>
  <si>
    <t>II, III, IV E V</t>
  </si>
  <si>
    <t>II</t>
  </si>
  <si>
    <t>D</t>
  </si>
  <si>
    <t>TÉCNICO</t>
  </si>
  <si>
    <t>III, IV E V</t>
  </si>
  <si>
    <t>III</t>
  </si>
  <si>
    <t>E</t>
  </si>
  <si>
    <t>SUPERIOR</t>
  </si>
  <si>
    <t>IV E V</t>
  </si>
  <si>
    <t>IV</t>
  </si>
  <si>
    <t>F</t>
  </si>
  <si>
    <t>V</t>
  </si>
  <si>
    <t>ESPECIALIZAÇÃO</t>
  </si>
  <si>
    <t>G</t>
  </si>
  <si>
    <t>TABELA DE VENCIMENTOS E ADICIONAL POR TEMPO DE SERVIÇO</t>
  </si>
  <si>
    <t>C</t>
  </si>
  <si>
    <t>VP</t>
  </si>
  <si>
    <t>35% DE VARIAÇÃO ENTRE OS NÍVEIS</t>
  </si>
  <si>
    <t>10% DE VARIAÇÃO ENTRE AS CATEGORIAS</t>
  </si>
  <si>
    <t>5% DE VARIAÇÃO ENTRE AS CLASSES</t>
  </si>
  <si>
    <t>CONSULTOR TÉCNICO</t>
  </si>
  <si>
    <t>12% NA INICIAL</t>
  </si>
  <si>
    <t>12% DE VARIAÇÃO ENTRE AS CATEGORIAS</t>
  </si>
  <si>
    <t>MÉDICO</t>
  </si>
  <si>
    <t>PISO</t>
  </si>
  <si>
    <t>ODONTÓLOGO</t>
  </si>
  <si>
    <t>PSICÓLOGO</t>
  </si>
  <si>
    <t>ENFERMEIRO</t>
  </si>
  <si>
    <t>ADMINISTRADOR DE EMPRESAS</t>
  </si>
  <si>
    <t>VALOR DO PISO NA INICIAL</t>
  </si>
  <si>
    <t>16% DE VARIAÇÃO ENTRE AS CATEGORIAS</t>
  </si>
  <si>
    <t>ADMINISTRADOR DE REDE</t>
  </si>
  <si>
    <t>ANALISTA DE SISTEMAS</t>
  </si>
  <si>
    <t>ARQUITETO</t>
  </si>
  <si>
    <t>BIBLIOTECÁRIO</t>
  </si>
  <si>
    <t>CONTADOR</t>
  </si>
  <si>
    <t>PROCURADOR</t>
  </si>
  <si>
    <t>INICIAL</t>
  </si>
  <si>
    <t>7% DE VARIAÇÃO ENTRE AS CATEGORIAS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</si>
</sst>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5"/>
      <color theme="1"/>
      <name val="Arial Black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3" fontId="4" fillId="0" borderId="0" xfId="2" applyNumberFormat="1" applyFont="1" applyAlignment="1">
      <alignment horizontal="right"/>
    </xf>
    <xf numFmtId="3" fontId="4" fillId="0" borderId="0" xfId="0" applyNumberFormat="1" applyFont="1"/>
    <xf numFmtId="0" fontId="4" fillId="2" borderId="0" xfId="0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4" fillId="2" borderId="0" xfId="2" applyNumberFormat="1" applyFont="1" applyFill="1" applyAlignment="1">
      <alignment horizontal="center"/>
    </xf>
    <xf numFmtId="165" fontId="4" fillId="0" borderId="0" xfId="0" applyNumberFormat="1" applyFont="1" applyAlignment="1">
      <alignment horizontal="right"/>
    </xf>
    <xf numFmtId="165" fontId="4" fillId="0" borderId="0" xfId="0" applyNumberFormat="1" applyFont="1"/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left"/>
    </xf>
    <xf numFmtId="9" fontId="4" fillId="0" borderId="0" xfId="3" applyFont="1" applyAlignment="1">
      <alignment horizontal="left"/>
    </xf>
    <xf numFmtId="3" fontId="4" fillId="0" borderId="0" xfId="2" applyNumberFormat="1" applyFont="1" applyAlignment="1">
      <alignment horizontal="left"/>
    </xf>
    <xf numFmtId="43" fontId="4" fillId="0" borderId="0" xfId="1" applyFont="1" applyAlignment="1">
      <alignment horizontal="right"/>
    </xf>
    <xf numFmtId="0" fontId="6" fillId="0" borderId="0" xfId="0" applyFont="1" applyAlignment="1">
      <alignment horizontal="left"/>
    </xf>
    <xf numFmtId="43" fontId="6" fillId="0" borderId="0" xfId="1" applyFont="1" applyAlignment="1">
      <alignment horizontal="center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3" fontId="4" fillId="0" borderId="0" xfId="2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center"/>
    </xf>
    <xf numFmtId="43" fontId="4" fillId="0" borderId="0" xfId="1" applyFont="1" applyFill="1" applyAlignment="1">
      <alignment horizontal="right"/>
    </xf>
    <xf numFmtId="43" fontId="4" fillId="0" borderId="0" xfId="1" applyFont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15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.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solid">
          <fgColor indexed="64"/>
          <bgColor theme="6" tint="-0.249977111117893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.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solid">
          <fgColor indexed="64"/>
          <bgColor theme="6" tint="-0.249977111117893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.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solid">
          <fgColor indexed="64"/>
          <bgColor theme="6" tint="-0.249977111117893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.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solid">
          <fgColor indexed="64"/>
          <bgColor theme="6" tint="-0.249977111117893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.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solid">
          <fgColor indexed="64"/>
          <bgColor theme="6" tint="-0.249977111117893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.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solid">
          <fgColor indexed="64"/>
          <bgColor theme="6" tint="-0.249977111117893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.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solid">
          <fgColor indexed="64"/>
          <bgColor theme="6" tint="-0.249977111117893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.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solid">
          <fgColor indexed="64"/>
          <bgColor theme="6" tint="-0.249977111117893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.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solid">
          <fgColor indexed="64"/>
          <bgColor theme="6" tint="-0.249977111117893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.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solid">
          <fgColor indexed="64"/>
          <bgColor theme="6" tint="-0.249977111117893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.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solid">
          <fgColor indexed="64"/>
          <bgColor theme="6" tint="-0.249977111117893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.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solid">
          <fgColor indexed="64"/>
          <bgColor theme="6" tint="-0.249977111117893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Calibri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>
          <fgColor indexed="64"/>
          <bgColor theme="6" tint="-0.249977111117893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>
          <fgColor indexed="64"/>
          <bgColor theme="6" tint="-0.249977111117893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>
          <fgColor indexed="64"/>
          <bgColor theme="6" tint="-0.249977111117893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6" formatCode="#.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>
          <fgColor indexed="64"/>
          <bgColor theme="6" tint="-0.249977111117893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46829125" displayName="Tabela46829125" ref="A16:I31" totalsRowShown="0" headerRowDxfId="154" dataDxfId="153" dataCellStyle="Moeda">
  <autoFilter ref="A16:I31"/>
  <tableColumns count="9">
    <tableColumn id="1" name="NÍVEL" dataDxfId="152"/>
    <tableColumn id="2" name="CATEGORIA" dataDxfId="151"/>
    <tableColumn id="3" name="A" dataDxfId="150" dataCellStyle="Moeda"/>
    <tableColumn id="4" name="B" dataDxfId="149" dataCellStyle="Moeda">
      <calculatedColumnFormula>(Tabela46829125[[#This Row],[A]]*5%)+Tabela46829125[[#This Row],[A]]</calculatedColumnFormula>
    </tableColumn>
    <tableColumn id="5" name="C" dataDxfId="148" dataCellStyle="Moeda"/>
    <tableColumn id="6" name="D" dataDxfId="147" dataCellStyle="Moeda"/>
    <tableColumn id="7" name="E" dataDxfId="146" dataCellStyle="Moeda"/>
    <tableColumn id="8" name="F" dataDxfId="145" dataCellStyle="Moeda"/>
    <tableColumn id="9" name="G" dataDxfId="144" dataCellStyle="Moeda"/>
  </tableColumns>
  <tableStyleInfo name="TableStyleMedium15" showFirstColumn="0" showLastColumn="0" showRowStripes="1" showColumnStripes="0"/>
</table>
</file>

<file path=xl/tables/table10.xml><?xml version="1.0" encoding="utf-8"?>
<table xmlns="http://schemas.openxmlformats.org/spreadsheetml/2006/main" id="10" name="Tabela4264651524357647178188" displayName="Tabela4264651524357647178188" ref="A94:I96" totalsRowShown="0" headerRowDxfId="76" dataDxfId="75" dataCellStyle="Moeda">
  <autoFilter ref="A94:I96"/>
  <tableColumns count="9">
    <tableColumn id="1" name="NÍVEL" dataDxfId="74"/>
    <tableColumn id="2" name="CATEGORIA" dataDxfId="73"/>
    <tableColumn id="3" name="A" dataDxfId="72" dataCellStyle="Vírgula"/>
    <tableColumn id="4" name="B" dataDxfId="71" dataCellStyle="Vírgula">
      <calculatedColumnFormula>(C95*5%)+C95</calculatedColumnFormula>
    </tableColumn>
    <tableColumn id="5" name="C" dataDxfId="70" dataCellStyle="Vírgula">
      <calculatedColumnFormula>(D95*5%)+D95</calculatedColumnFormula>
    </tableColumn>
    <tableColumn id="6" name="D" dataDxfId="69" dataCellStyle="Vírgula">
      <calculatedColumnFormula>(E95*5%)+E95</calculatedColumnFormula>
    </tableColumn>
    <tableColumn id="7" name="E" dataDxfId="68" dataCellStyle="Vírgula">
      <calculatedColumnFormula>(F95*5%)+F95</calculatedColumnFormula>
    </tableColumn>
    <tableColumn id="8" name="F" dataDxfId="67" dataCellStyle="Vírgula">
      <calculatedColumnFormula>(G95*5%)+G95</calculatedColumnFormula>
    </tableColumn>
    <tableColumn id="9" name="G" dataDxfId="66" dataCellStyle="Vírgula">
      <calculatedColumnFormula>(H95*5%)+H95</calculatedColumnFormula>
    </tableColumn>
  </tableColumns>
  <tableStyleInfo name="TableStyleMedium15" showFirstColumn="0" showLastColumn="0" showRowStripes="1" showColumnStripes="0"/>
</table>
</file>

<file path=xl/tables/table11.xml><?xml version="1.0" encoding="utf-8"?>
<table xmlns="http://schemas.openxmlformats.org/spreadsheetml/2006/main" id="11" name="Tabela426465152435764717885195" displayName="Tabela426465152435764717885195" ref="A105:I107" totalsRowShown="0" headerRowDxfId="65" dataDxfId="64" dataCellStyle="Moeda">
  <autoFilter ref="A105:I107"/>
  <tableColumns count="9">
    <tableColumn id="1" name="NÍVEL" dataDxfId="63"/>
    <tableColumn id="2" name="CATEGORIA" dataDxfId="62"/>
    <tableColumn id="3" name="A" dataDxfId="61" dataCellStyle="Vírgula"/>
    <tableColumn id="4" name="B" dataDxfId="60" dataCellStyle="Vírgula">
      <calculatedColumnFormula>(C106*5%)+C106</calculatedColumnFormula>
    </tableColumn>
    <tableColumn id="5" name="C" dataDxfId="59" dataCellStyle="Vírgula">
      <calculatedColumnFormula>(D106*5%)+D106</calculatedColumnFormula>
    </tableColumn>
    <tableColumn id="6" name="D" dataDxfId="58" dataCellStyle="Vírgula">
      <calculatedColumnFormula>(E106*5%)+E106</calculatedColumnFormula>
    </tableColumn>
    <tableColumn id="7" name="E" dataDxfId="57" dataCellStyle="Vírgula">
      <calculatedColumnFormula>(F106*5%)+F106</calculatedColumnFormula>
    </tableColumn>
    <tableColumn id="8" name="F" dataDxfId="56" dataCellStyle="Vírgula">
      <calculatedColumnFormula>(G106*5%)+G106</calculatedColumnFormula>
    </tableColumn>
    <tableColumn id="9" name="G" dataDxfId="55" dataCellStyle="Vírgula">
      <calculatedColumnFormula>(H106*5%)+H106</calculatedColumnFormula>
    </tableColumn>
  </tableColumns>
  <tableStyleInfo name="TableStyleMedium15" showFirstColumn="0" showLastColumn="0" showRowStripes="1" showColumnStripes="0"/>
</table>
</file>

<file path=xl/tables/table12.xml><?xml version="1.0" encoding="utf-8"?>
<table xmlns="http://schemas.openxmlformats.org/spreadsheetml/2006/main" id="12" name="Tabela42646515243576471788592202" displayName="Tabela42646515243576471788592202" ref="A116:I118" totalsRowShown="0" headerRowDxfId="54" dataDxfId="53" dataCellStyle="Moeda">
  <autoFilter ref="A116:I118"/>
  <tableColumns count="9">
    <tableColumn id="1" name="NÍVEL" dataDxfId="52"/>
    <tableColumn id="2" name="CATEGORIA" dataDxfId="51"/>
    <tableColumn id="3" name="A" dataDxfId="50" dataCellStyle="Vírgula"/>
    <tableColumn id="4" name="B" dataDxfId="49" dataCellStyle="Vírgula">
      <calculatedColumnFormula>(C117*5%)+C117</calculatedColumnFormula>
    </tableColumn>
    <tableColumn id="5" name="C" dataDxfId="48" dataCellStyle="Vírgula">
      <calculatedColumnFormula>(D117*5%)+D117</calculatedColumnFormula>
    </tableColumn>
    <tableColumn id="6" name="D" dataDxfId="47" dataCellStyle="Vírgula">
      <calculatedColumnFormula>(E117*5%)+E117</calculatedColumnFormula>
    </tableColumn>
    <tableColumn id="7" name="E" dataDxfId="46" dataCellStyle="Vírgula">
      <calculatedColumnFormula>(F117*5%)+F117</calculatedColumnFormula>
    </tableColumn>
    <tableColumn id="8" name="F" dataDxfId="45" dataCellStyle="Vírgula">
      <calculatedColumnFormula>(G117*5%)+G117</calculatedColumnFormula>
    </tableColumn>
    <tableColumn id="9" name="G" dataDxfId="44" dataCellStyle="Vírgula">
      <calculatedColumnFormula>(H117*5%)+H117</calculatedColumnFormula>
    </tableColumn>
  </tableColumns>
  <tableStyleInfo name="TableStyleMedium15" showFirstColumn="0" showLastColumn="0" showRowStripes="1" showColumnStripes="0"/>
</table>
</file>

<file path=xl/tables/table13.xml><?xml version="1.0" encoding="utf-8"?>
<table xmlns="http://schemas.openxmlformats.org/spreadsheetml/2006/main" id="13" name="Tabela4264651524357647178859299209" displayName="Tabela4264651524357647178859299209" ref="A127:I129" totalsRowShown="0" headerRowDxfId="43" dataDxfId="42" dataCellStyle="Moeda">
  <autoFilter ref="A127:I129"/>
  <tableColumns count="9">
    <tableColumn id="1" name="NÍVEL" dataDxfId="41"/>
    <tableColumn id="2" name="CATEGORIA" dataDxfId="40"/>
    <tableColumn id="3" name="A" dataDxfId="39" dataCellStyle="Vírgula"/>
    <tableColumn id="4" name="B" dataDxfId="38" dataCellStyle="Vírgula">
      <calculatedColumnFormula>(C128*5%)+C128</calculatedColumnFormula>
    </tableColumn>
    <tableColumn id="5" name="C" dataDxfId="37" dataCellStyle="Vírgula">
      <calculatedColumnFormula>(D128*5%)+D128</calculatedColumnFormula>
    </tableColumn>
    <tableColumn id="6" name="D" dataDxfId="36" dataCellStyle="Vírgula">
      <calculatedColumnFormula>(E128*5%)+E128</calculatedColumnFormula>
    </tableColumn>
    <tableColumn id="7" name="E" dataDxfId="35" dataCellStyle="Vírgula">
      <calculatedColumnFormula>(F128*5%)+F128</calculatedColumnFormula>
    </tableColumn>
    <tableColumn id="8" name="F" dataDxfId="34" dataCellStyle="Vírgula">
      <calculatedColumnFormula>(G128*5%)+G128</calculatedColumnFormula>
    </tableColumn>
    <tableColumn id="9" name="G" dataDxfId="33" dataCellStyle="Vírgula">
      <calculatedColumnFormula>(H128*5%)+H128</calculatedColumnFormula>
    </tableColumn>
  </tableColumns>
  <tableStyleInfo name="TableStyleMedium15" showFirstColumn="0" showLastColumn="0" showRowStripes="1" showColumnStripes="0"/>
</table>
</file>

<file path=xl/tables/table14.xml><?xml version="1.0" encoding="utf-8"?>
<table xmlns="http://schemas.openxmlformats.org/spreadsheetml/2006/main" id="14" name="Tabela4264651524357647178859299106216" displayName="Tabela4264651524357647178859299106216" ref="A138:I140" totalsRowShown="0" headerRowDxfId="32" dataDxfId="31" dataCellStyle="Moeda">
  <autoFilter ref="A138:I140"/>
  <tableColumns count="9">
    <tableColumn id="1" name="NÍVEL" dataDxfId="30"/>
    <tableColumn id="2" name="CATEGORIA" dataDxfId="29"/>
    <tableColumn id="3" name="A" dataDxfId="28" dataCellStyle="Vírgula"/>
    <tableColumn id="4" name="B" dataDxfId="27" dataCellStyle="Vírgula">
      <calculatedColumnFormula>(C139*5%)+C139</calculatedColumnFormula>
    </tableColumn>
    <tableColumn id="5" name="C" dataDxfId="26" dataCellStyle="Vírgula">
      <calculatedColumnFormula>(D139*5%)+D139</calculatedColumnFormula>
    </tableColumn>
    <tableColumn id="6" name="D" dataDxfId="25" dataCellStyle="Vírgula">
      <calculatedColumnFormula>(E139*5%)+E139</calculatedColumnFormula>
    </tableColumn>
    <tableColumn id="7" name="E" dataDxfId="24" dataCellStyle="Vírgula">
      <calculatedColumnFormula>(F139*5%)+F139</calculatedColumnFormula>
    </tableColumn>
    <tableColumn id="8" name="F" dataDxfId="23" dataCellStyle="Vírgula">
      <calculatedColumnFormula>(G139*5%)+G139</calculatedColumnFormula>
    </tableColumn>
    <tableColumn id="9" name="G" dataDxfId="22" dataCellStyle="Vírgula">
      <calculatedColumnFormula>(H139*5%)+H139</calculatedColumnFormula>
    </tableColumn>
  </tableColumns>
  <tableStyleInfo name="TableStyleMedium15" showFirstColumn="0" showLastColumn="0" showRowStripes="1" showColumnStripes="0"/>
</table>
</file>

<file path=xl/tables/table15.xml><?xml version="1.0" encoding="utf-8"?>
<table xmlns="http://schemas.openxmlformats.org/spreadsheetml/2006/main" id="15" name="Tabela4264651524357647178859299106113223" displayName="Tabela4264651524357647178859299106113223" ref="A149:I151" totalsRowShown="0" headerRowDxfId="21" dataDxfId="20" dataCellStyle="Moeda">
  <autoFilter ref="A149:I151"/>
  <tableColumns count="9">
    <tableColumn id="1" name="NÍVEL" dataDxfId="19"/>
    <tableColumn id="2" name="CATEGORIA" dataDxfId="18"/>
    <tableColumn id="3" name="A" dataDxfId="17" dataCellStyle="Vírgula"/>
    <tableColumn id="4" name="B" dataDxfId="16" dataCellStyle="Vírgula">
      <calculatedColumnFormula>(C150*5%)+C150</calculatedColumnFormula>
    </tableColumn>
    <tableColumn id="5" name="C" dataDxfId="15" dataCellStyle="Vírgula">
      <calculatedColumnFormula>(D150*5%)+D150</calculatedColumnFormula>
    </tableColumn>
    <tableColumn id="6" name="D" dataDxfId="14" dataCellStyle="Vírgula">
      <calculatedColumnFormula>(E150*5%)+E150</calculatedColumnFormula>
    </tableColumn>
    <tableColumn id="7" name="E" dataDxfId="13" dataCellStyle="Vírgula">
      <calculatedColumnFormula>(F150*5%)+F150</calculatedColumnFormula>
    </tableColumn>
    <tableColumn id="8" name="F" dataDxfId="12" dataCellStyle="Vírgula">
      <calculatedColumnFormula>(G150*5%)+G150</calculatedColumnFormula>
    </tableColumn>
    <tableColumn id="9" name="G" dataDxfId="11" dataCellStyle="Vírgula">
      <calculatedColumnFormula>(H150*5%)+H150</calculatedColumnFormula>
    </tableColumn>
  </tableColumns>
  <tableStyleInfo name="TableStyleMedium15" showFirstColumn="0" showLastColumn="0" showRowStripes="1" showColumnStripes="0"/>
</table>
</file>

<file path=xl/tables/table16.xml><?xml version="1.0" encoding="utf-8"?>
<table xmlns="http://schemas.openxmlformats.org/spreadsheetml/2006/main" id="16" name="Tabela42646514256637077849198105112119229" displayName="Tabela42646514256637077849198105112119229" ref="A160:I162" totalsRowShown="0" headerRowDxfId="10" dataDxfId="9" dataCellStyle="Moeda">
  <autoFilter ref="A160:I162"/>
  <tableColumns count="9">
    <tableColumn id="1" name="NÍVEL" dataDxfId="8"/>
    <tableColumn id="2" name="CATEGORIA" dataDxfId="7"/>
    <tableColumn id="3" name="A" dataDxfId="6" dataCellStyle="Vírgula"/>
    <tableColumn id="4" name="B" dataDxfId="5" dataCellStyle="Vírgula">
      <calculatedColumnFormula>(C161*5%)+C161</calculatedColumnFormula>
    </tableColumn>
    <tableColumn id="5" name="C" dataDxfId="4" dataCellStyle="Vírgula">
      <calculatedColumnFormula>(D161*5%)+D161</calculatedColumnFormula>
    </tableColumn>
    <tableColumn id="6" name="D" dataDxfId="3" dataCellStyle="Vírgula">
      <calculatedColumnFormula>(E161*5%)+E161</calculatedColumnFormula>
    </tableColumn>
    <tableColumn id="7" name="E" dataDxfId="2" dataCellStyle="Vírgula">
      <calculatedColumnFormula>(F161*5%)+F161</calculatedColumnFormula>
    </tableColumn>
    <tableColumn id="8" name="F" dataDxfId="1" dataCellStyle="Vírgula">
      <calculatedColumnFormula>(G161*5%)+G161</calculatedColumnFormula>
    </tableColumn>
    <tableColumn id="9" name="G" dataDxfId="0" dataCellStyle="Vírgula">
      <calculatedColumnFormula>(H161*5%)+H161</calculatedColumnFormula>
    </tableColumn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2" name="Tabela322129" displayName="Tabela322129" ref="E6:F11" totalsRowShown="0" headerRowDxfId="143" dataDxfId="142">
  <autoFilter ref="E6:F11"/>
  <tableColumns count="2">
    <tableColumn id="1" name="CATEGORIA" dataDxfId="141"/>
    <tableColumn id="2" name="INSTRUÇÃO" dataDxfId="140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id="3" name="Tabela21123130" displayName="Tabela21123130" ref="A6:C10" totalsRowShown="0" headerRowDxfId="139" dataDxfId="138">
  <autoFilter ref="A6:C10"/>
  <tableColumns count="3">
    <tableColumn id="1" name="NÍVEL" dataDxfId="137"/>
    <tableColumn id="2" name="INSTRUÇÃO" dataDxfId="136"/>
    <tableColumn id="3" name="CATEGORIAS" dataDxfId="135"/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id="4" name="Tabela628131" displayName="Tabela628131" ref="H4:H11" totalsRowShown="0" headerRowDxfId="134" dataDxfId="133">
  <autoFilter ref="H4:H11"/>
  <tableColumns count="1">
    <tableColumn id="1" name="CLASSES" dataDxfId="132"/>
  </tableColumns>
  <tableStyleInfo name="TableStyleMedium15" showFirstColumn="0" showLastColumn="0" showRowStripes="1" showColumnStripes="0"/>
</table>
</file>

<file path=xl/tables/table5.xml><?xml version="1.0" encoding="utf-8"?>
<table xmlns="http://schemas.openxmlformats.org/spreadsheetml/2006/main" id="5" name="Tabela426465152143" displayName="Tabela426465152143" ref="A39:I41" totalsRowShown="0" headerRowDxfId="131" dataDxfId="130" dataCellStyle="Moeda">
  <autoFilter ref="A39:I41"/>
  <tableColumns count="9">
    <tableColumn id="1" name="NÍVEL" dataDxfId="129"/>
    <tableColumn id="2" name="CATEGORIA" dataDxfId="128"/>
    <tableColumn id="3" name="A" dataDxfId="127" dataCellStyle="Vírgula"/>
    <tableColumn id="4" name="B" dataDxfId="126" dataCellStyle="Vírgula">
      <calculatedColumnFormula>(C40*5%)+C40</calculatedColumnFormula>
    </tableColumn>
    <tableColumn id="5" name="C" dataDxfId="125" dataCellStyle="Vírgula">
      <calculatedColumnFormula>(D40*5%)+D40</calculatedColumnFormula>
    </tableColumn>
    <tableColumn id="6" name="D" dataDxfId="124" dataCellStyle="Vírgula">
      <calculatedColumnFormula>(E40*5%)+E40</calculatedColumnFormula>
    </tableColumn>
    <tableColumn id="7" name="E" dataDxfId="123" dataCellStyle="Vírgula">
      <calculatedColumnFormula>(F40*5%)+F40</calculatedColumnFormula>
    </tableColumn>
    <tableColumn id="8" name="F" dataDxfId="122" dataCellStyle="Vírgula">
      <calculatedColumnFormula>(G40*5%)+G40</calculatedColumnFormula>
    </tableColumn>
    <tableColumn id="9" name="G" dataDxfId="121" dataCellStyle="Vírgula">
      <calculatedColumnFormula>(H40*5%)+H40</calculatedColumnFormula>
    </tableColumn>
  </tableColumns>
  <tableStyleInfo name="TableStyleMedium15" showFirstColumn="0" showLastColumn="0" showRowStripes="1" showColumnStripes="0"/>
</table>
</file>

<file path=xl/tables/table6.xml><?xml version="1.0" encoding="utf-8"?>
<table xmlns="http://schemas.openxmlformats.org/spreadsheetml/2006/main" id="6" name="Tabela42646515243157" displayName="Tabela42646515243157" ref="A50:I52" totalsRowShown="0" headerRowDxfId="120" dataDxfId="119" dataCellStyle="Moeda">
  <autoFilter ref="A50:I52"/>
  <tableColumns count="9">
    <tableColumn id="1" name="NÍVEL" dataDxfId="118"/>
    <tableColumn id="2" name="CATEGORIA" dataDxfId="117"/>
    <tableColumn id="3" name="A" dataDxfId="116" dataCellStyle="Vírgula"/>
    <tableColumn id="4" name="B" dataDxfId="115" dataCellStyle="Vírgula">
      <calculatedColumnFormula>(C51*5%)+C51</calculatedColumnFormula>
    </tableColumn>
    <tableColumn id="5" name="C" dataDxfId="114" dataCellStyle="Vírgula">
      <calculatedColumnFormula>(D51*5%)+D51</calculatedColumnFormula>
    </tableColumn>
    <tableColumn id="6" name="D" dataDxfId="113" dataCellStyle="Vírgula">
      <calculatedColumnFormula>(E51*5%)+E51</calculatedColumnFormula>
    </tableColumn>
    <tableColumn id="7" name="E" dataDxfId="112" dataCellStyle="Vírgula">
      <calculatedColumnFormula>(F51*5%)+F51</calculatedColumnFormula>
    </tableColumn>
    <tableColumn id="8" name="F" dataDxfId="111" dataCellStyle="Vírgula">
      <calculatedColumnFormula>(G51*5%)+G51</calculatedColumnFormula>
    </tableColumn>
    <tableColumn id="9" name="G" dataDxfId="110" dataCellStyle="Vírgula">
      <calculatedColumnFormula>(H51*5%)+H51</calculatedColumnFormula>
    </tableColumn>
  </tableColumns>
  <tableStyleInfo name="TableStyleMedium15" showFirstColumn="0" showLastColumn="0" showRowStripes="1" showColumnStripes="0"/>
</table>
</file>

<file path=xl/tables/table7.xml><?xml version="1.0" encoding="utf-8"?>
<table xmlns="http://schemas.openxmlformats.org/spreadsheetml/2006/main" id="7" name="Tabela4264651524357167" displayName="Tabela4264651524357167" ref="A61:I63" totalsRowShown="0" headerRowDxfId="109" dataDxfId="108" dataCellStyle="Moeda">
  <autoFilter ref="A61:I63"/>
  <tableColumns count="9">
    <tableColumn id="1" name="NÍVEL" dataDxfId="107"/>
    <tableColumn id="2" name="CATEGORIA" dataDxfId="106"/>
    <tableColumn id="3" name="A" dataDxfId="105" dataCellStyle="Vírgula"/>
    <tableColumn id="4" name="B" dataDxfId="104" dataCellStyle="Vírgula">
      <calculatedColumnFormula>(C62*5%)+C62</calculatedColumnFormula>
    </tableColumn>
    <tableColumn id="5" name="C" dataDxfId="103" dataCellStyle="Vírgula">
      <calculatedColumnFormula>(D62*5%)+D62</calculatedColumnFormula>
    </tableColumn>
    <tableColumn id="6" name="D" dataDxfId="102" dataCellStyle="Vírgula">
      <calculatedColumnFormula>(E62*5%)+E62</calculatedColumnFormula>
    </tableColumn>
    <tableColumn id="7" name="E" dataDxfId="101" dataCellStyle="Vírgula">
      <calculatedColumnFormula>(F62*5%)+F62</calculatedColumnFormula>
    </tableColumn>
    <tableColumn id="8" name="F" dataDxfId="100" dataCellStyle="Vírgula">
      <calculatedColumnFormula>(G62*5%)+G62</calculatedColumnFormula>
    </tableColumn>
    <tableColumn id="9" name="G" dataDxfId="99" dataCellStyle="Vírgula">
      <calculatedColumnFormula>(H62*5%)+H62</calculatedColumnFormula>
    </tableColumn>
  </tableColumns>
  <tableStyleInfo name="TableStyleMedium15" showFirstColumn="0" showLastColumn="0" showRowStripes="1" showColumnStripes="0"/>
</table>
</file>

<file path=xl/tables/table8.xml><?xml version="1.0" encoding="utf-8"?>
<table xmlns="http://schemas.openxmlformats.org/spreadsheetml/2006/main" id="8" name="Tabela426465152435764174" displayName="Tabela426465152435764174" ref="A72:I74" totalsRowShown="0" headerRowDxfId="98" dataDxfId="97" dataCellStyle="Moeda">
  <autoFilter ref="A72:I74"/>
  <tableColumns count="9">
    <tableColumn id="1" name="NÍVEL" dataDxfId="96"/>
    <tableColumn id="2" name="CATEGORIA" dataDxfId="95"/>
    <tableColumn id="3" name="A" dataDxfId="94" dataCellStyle="Vírgula"/>
    <tableColumn id="4" name="B" dataDxfId="93" dataCellStyle="Vírgula">
      <calculatedColumnFormula>(C73*5%)+C73</calculatedColumnFormula>
    </tableColumn>
    <tableColumn id="5" name="C" dataDxfId="92" dataCellStyle="Vírgula">
      <calculatedColumnFormula>(D73*5%)+D73</calculatedColumnFormula>
    </tableColumn>
    <tableColumn id="6" name="D" dataDxfId="91" dataCellStyle="Vírgula">
      <calculatedColumnFormula>(E73*5%)+E73</calculatedColumnFormula>
    </tableColumn>
    <tableColumn id="7" name="E" dataDxfId="90" dataCellStyle="Vírgula">
      <calculatedColumnFormula>(F73*5%)+F73</calculatedColumnFormula>
    </tableColumn>
    <tableColumn id="8" name="F" dataDxfId="89" dataCellStyle="Vírgula">
      <calculatedColumnFormula>(G73*5%)+G73</calculatedColumnFormula>
    </tableColumn>
    <tableColumn id="9" name="G" dataDxfId="88" dataCellStyle="Vírgula">
      <calculatedColumnFormula>(H73*5%)+H73</calculatedColumnFormula>
    </tableColumn>
  </tableColumns>
  <tableStyleInfo name="TableStyleMedium15" showFirstColumn="0" showLastColumn="0" showRowStripes="1" showColumnStripes="0"/>
</table>
</file>

<file path=xl/tables/table9.xml><?xml version="1.0" encoding="utf-8"?>
<table xmlns="http://schemas.openxmlformats.org/spreadsheetml/2006/main" id="9" name="Tabela42646515243576471181" displayName="Tabela42646515243576471181" ref="A83:I85" totalsRowShown="0" headerRowDxfId="87" dataDxfId="86" dataCellStyle="Moeda">
  <autoFilter ref="A83:I85"/>
  <tableColumns count="9">
    <tableColumn id="1" name="NÍVEL" dataDxfId="85"/>
    <tableColumn id="2" name="CATEGORIA" dataDxfId="84"/>
    <tableColumn id="3" name="A" dataDxfId="83" dataCellStyle="Vírgula"/>
    <tableColumn id="4" name="B" dataDxfId="82" dataCellStyle="Vírgula">
      <calculatedColumnFormula>(C84*5%)+C84</calculatedColumnFormula>
    </tableColumn>
    <tableColumn id="5" name="C" dataDxfId="81" dataCellStyle="Vírgula">
      <calculatedColumnFormula>(D84*5%)+D84</calculatedColumnFormula>
    </tableColumn>
    <tableColumn id="6" name="D" dataDxfId="80" dataCellStyle="Vírgula">
      <calculatedColumnFormula>(E84*5%)+E84</calculatedColumnFormula>
    </tableColumn>
    <tableColumn id="7" name="E" dataDxfId="79" dataCellStyle="Vírgula">
      <calculatedColumnFormula>(F84*5%)+F84</calculatedColumnFormula>
    </tableColumn>
    <tableColumn id="8" name="F" dataDxfId="78" dataCellStyle="Vírgula">
      <calculatedColumnFormula>(G84*5%)+G84</calculatedColumnFormula>
    </tableColumn>
    <tableColumn id="9" name="G" dataDxfId="77" dataCellStyle="Vírgula">
      <calculatedColumnFormula>(H84*5%)+H84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6"/>
  <sheetViews>
    <sheetView tabSelected="1" topLeftCell="A127" zoomScaleNormal="100" workbookViewId="0">
      <selection activeCell="D162" sqref="D162"/>
    </sheetView>
  </sheetViews>
  <sheetFormatPr defaultRowHeight="15" x14ac:dyDescent="0.25"/>
  <cols>
    <col min="1" max="1" width="12.28515625" customWidth="1"/>
    <col min="2" max="2" width="15.140625" customWidth="1"/>
    <col min="3" max="3" width="15" customWidth="1"/>
    <col min="4" max="4" width="11.5703125" bestFit="1" customWidth="1"/>
    <col min="5" max="5" width="12.5703125" customWidth="1"/>
    <col min="6" max="6" width="16.28515625" customWidth="1"/>
    <col min="7" max="7" width="12.5703125" customWidth="1"/>
    <col min="8" max="8" width="13.7109375" bestFit="1" customWidth="1"/>
    <col min="9" max="9" width="12.7109375" customWidth="1"/>
  </cols>
  <sheetData>
    <row r="1" spans="1:9" ht="23.25" x14ac:dyDescent="0.4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15.75" x14ac:dyDescent="0.25">
      <c r="A2" s="26" t="s">
        <v>1</v>
      </c>
      <c r="B2" s="26"/>
      <c r="C2" s="26"/>
      <c r="D2" s="26"/>
      <c r="E2" s="26"/>
      <c r="F2" s="26"/>
      <c r="G2" s="26"/>
      <c r="H2" s="26"/>
      <c r="I2" s="26"/>
    </row>
    <row r="3" spans="1:9" ht="15.75" x14ac:dyDescent="0.25">
      <c r="A3" s="1"/>
      <c r="B3" s="1"/>
      <c r="C3" s="2"/>
      <c r="D3" s="3"/>
      <c r="E3" s="4"/>
      <c r="F3" s="4"/>
      <c r="G3" s="4"/>
      <c r="H3" s="4"/>
      <c r="I3" s="4"/>
    </row>
    <row r="4" spans="1:9" ht="15.75" x14ac:dyDescent="0.25">
      <c r="A4" s="1"/>
      <c r="B4" s="1"/>
      <c r="C4" s="2"/>
      <c r="D4" s="3"/>
      <c r="E4" s="4"/>
      <c r="F4" s="4"/>
      <c r="G4" s="4"/>
      <c r="H4" s="5" t="s">
        <v>2</v>
      </c>
      <c r="I4" s="4"/>
    </row>
    <row r="5" spans="1:9" ht="15.75" x14ac:dyDescent="0.25">
      <c r="A5" s="1"/>
      <c r="B5" s="1"/>
      <c r="C5" s="2"/>
      <c r="D5" s="3"/>
      <c r="E5" s="4"/>
      <c r="F5" s="4"/>
      <c r="G5" s="4"/>
      <c r="H5" s="1" t="s">
        <v>3</v>
      </c>
      <c r="I5" s="4"/>
    </row>
    <row r="6" spans="1:9" ht="15.75" x14ac:dyDescent="0.25">
      <c r="A6" s="5" t="s">
        <v>4</v>
      </c>
      <c r="B6" s="5" t="s">
        <v>5</v>
      </c>
      <c r="C6" s="5" t="s">
        <v>6</v>
      </c>
      <c r="D6" s="3"/>
      <c r="E6" s="5" t="s">
        <v>7</v>
      </c>
      <c r="F6" s="5" t="s">
        <v>5</v>
      </c>
      <c r="G6" s="4"/>
      <c r="H6" s="1" t="s">
        <v>8</v>
      </c>
      <c r="I6" s="4"/>
    </row>
    <row r="7" spans="1:9" ht="15.75" x14ac:dyDescent="0.25">
      <c r="A7" s="1">
        <v>1</v>
      </c>
      <c r="B7" s="1" t="s">
        <v>9</v>
      </c>
      <c r="C7" s="1" t="s">
        <v>10</v>
      </c>
      <c r="D7" s="3"/>
      <c r="E7" s="1" t="s">
        <v>11</v>
      </c>
      <c r="F7" s="1" t="s">
        <v>9</v>
      </c>
      <c r="G7" s="4"/>
      <c r="H7" s="1" t="s">
        <v>12</v>
      </c>
      <c r="I7" s="4"/>
    </row>
    <row r="8" spans="1:9" ht="15.75" x14ac:dyDescent="0.25">
      <c r="A8" s="1">
        <v>2</v>
      </c>
      <c r="B8" s="1" t="s">
        <v>13</v>
      </c>
      <c r="C8" s="1" t="s">
        <v>14</v>
      </c>
      <c r="D8" s="3"/>
      <c r="E8" s="1" t="s">
        <v>15</v>
      </c>
      <c r="F8" s="1" t="s">
        <v>13</v>
      </c>
      <c r="G8" s="4"/>
      <c r="H8" s="1" t="s">
        <v>16</v>
      </c>
      <c r="I8" s="4"/>
    </row>
    <row r="9" spans="1:9" ht="15.75" x14ac:dyDescent="0.25">
      <c r="A9" s="1">
        <v>3</v>
      </c>
      <c r="B9" s="1" t="s">
        <v>17</v>
      </c>
      <c r="C9" s="1" t="s">
        <v>18</v>
      </c>
      <c r="D9" s="3"/>
      <c r="E9" s="1" t="s">
        <v>19</v>
      </c>
      <c r="F9" s="1" t="s">
        <v>17</v>
      </c>
      <c r="G9" s="4"/>
      <c r="H9" s="1" t="s">
        <v>20</v>
      </c>
      <c r="I9" s="4"/>
    </row>
    <row r="10" spans="1:9" ht="15.75" x14ac:dyDescent="0.25">
      <c r="A10" s="1">
        <v>4</v>
      </c>
      <c r="B10" s="1" t="s">
        <v>21</v>
      </c>
      <c r="C10" s="1" t="s">
        <v>22</v>
      </c>
      <c r="D10" s="3"/>
      <c r="E10" s="1" t="s">
        <v>23</v>
      </c>
      <c r="F10" s="1" t="s">
        <v>21</v>
      </c>
      <c r="G10" s="4"/>
      <c r="H10" s="1" t="s">
        <v>24</v>
      </c>
      <c r="I10" s="4"/>
    </row>
    <row r="11" spans="1:9" ht="15.75" x14ac:dyDescent="0.25">
      <c r="A11" s="1"/>
      <c r="B11" s="1"/>
      <c r="C11" s="2"/>
      <c r="D11" s="3"/>
      <c r="E11" s="1" t="s">
        <v>25</v>
      </c>
      <c r="F11" s="1" t="s">
        <v>26</v>
      </c>
      <c r="G11" s="4"/>
      <c r="H11" s="1" t="s">
        <v>27</v>
      </c>
      <c r="I11" s="4"/>
    </row>
    <row r="14" spans="1:9" ht="15.75" x14ac:dyDescent="0.25">
      <c r="A14" s="27" t="s">
        <v>28</v>
      </c>
      <c r="B14" s="27"/>
      <c r="C14" s="27"/>
      <c r="D14" s="27"/>
      <c r="E14" s="27"/>
      <c r="F14" s="27"/>
      <c r="G14" s="27"/>
      <c r="H14" s="27"/>
      <c r="I14" s="27"/>
    </row>
    <row r="15" spans="1:9" ht="15.75" x14ac:dyDescent="0.25">
      <c r="A15" s="1"/>
      <c r="B15" s="1"/>
      <c r="C15" s="2"/>
      <c r="D15" s="3"/>
      <c r="E15" s="6"/>
      <c r="F15" s="6"/>
      <c r="G15" s="6"/>
      <c r="H15" s="6"/>
      <c r="I15" s="6"/>
    </row>
    <row r="16" spans="1:9" ht="15.75" x14ac:dyDescent="0.25">
      <c r="A16" s="5" t="s">
        <v>4</v>
      </c>
      <c r="B16" s="5" t="s">
        <v>7</v>
      </c>
      <c r="C16" s="7" t="s">
        <v>3</v>
      </c>
      <c r="D16" s="8" t="s">
        <v>8</v>
      </c>
      <c r="E16" s="7" t="s">
        <v>29</v>
      </c>
      <c r="F16" s="7" t="s">
        <v>16</v>
      </c>
      <c r="G16" s="7" t="s">
        <v>20</v>
      </c>
      <c r="H16" s="7" t="s">
        <v>24</v>
      </c>
      <c r="I16" s="7" t="s">
        <v>27</v>
      </c>
    </row>
    <row r="17" spans="1:9" ht="15.75" x14ac:dyDescent="0.25">
      <c r="A17" s="1">
        <v>1</v>
      </c>
      <c r="B17" s="1" t="s">
        <v>11</v>
      </c>
      <c r="C17" s="2">
        <v>1200</v>
      </c>
      <c r="D17" s="3">
        <f>(Tabela46829125[[#This Row],[A]]*5%)+Tabela46829125[[#This Row],[A]]</f>
        <v>1260</v>
      </c>
      <c r="E17" s="3">
        <f>(Tabela46829125[[#This Row],[B]]*5%)+Tabela46829125[[#This Row],[B]]</f>
        <v>1323</v>
      </c>
      <c r="F17" s="3">
        <f>(Tabela46829125[[#This Row],[C]]*5%)+Tabela46829125[[#This Row],[C]]</f>
        <v>1389.15</v>
      </c>
      <c r="G17" s="3">
        <f>(Tabela46829125[[#This Row],[D]]*5%)+Tabela46829125[[#This Row],[D]]</f>
        <v>1458.6075000000001</v>
      </c>
      <c r="H17" s="3">
        <f>(Tabela46829125[[#This Row],[E]]*5%)+Tabela46829125[[#This Row],[E]]</f>
        <v>1531.537875</v>
      </c>
      <c r="I17" s="3">
        <f>(Tabela46829125[[#This Row],[F]]*5%)+Tabela46829125[[#This Row],[F]]</f>
        <v>1608.1147687499999</v>
      </c>
    </row>
    <row r="18" spans="1:9" ht="15.75" x14ac:dyDescent="0.25">
      <c r="A18" s="1">
        <v>1</v>
      </c>
      <c r="B18" s="1" t="s">
        <v>15</v>
      </c>
      <c r="C18" s="2">
        <f>(C17*10%)+C17</f>
        <v>1320</v>
      </c>
      <c r="D18" s="2">
        <f>(Tabela46829125[[#This Row],[A]]*5%)+Tabela46829125[[#This Row],[A]]</f>
        <v>1386</v>
      </c>
      <c r="E18" s="2">
        <f>(Tabela46829125[[#This Row],[B]]*5%)+Tabela46829125[[#This Row],[B]]</f>
        <v>1455.3</v>
      </c>
      <c r="F18" s="2">
        <f>(Tabela46829125[[#This Row],[C]]*5%)+Tabela46829125[[#This Row],[C]]</f>
        <v>1528.0650000000001</v>
      </c>
      <c r="G18" s="2">
        <f>(Tabela46829125[[#This Row],[D]]*5%)+Tabela46829125[[#This Row],[D]]</f>
        <v>1604.4682500000001</v>
      </c>
      <c r="H18" s="2">
        <f>(Tabela46829125[[#This Row],[E]]*5%)+Tabela46829125[[#This Row],[E]]</f>
        <v>1684.6916625000001</v>
      </c>
      <c r="I18" s="2">
        <f>(Tabela46829125[[#This Row],[F]]*5%)+Tabela46829125[[#This Row],[F]]</f>
        <v>1768.9262456250001</v>
      </c>
    </row>
    <row r="19" spans="1:9" ht="15.75" x14ac:dyDescent="0.25">
      <c r="A19" s="1">
        <v>1</v>
      </c>
      <c r="B19" s="1" t="s">
        <v>19</v>
      </c>
      <c r="C19" s="2">
        <f>(C18*10%)+C18</f>
        <v>1452</v>
      </c>
      <c r="D19" s="2">
        <f>(Tabela46829125[[#This Row],[A]]*5%)+Tabela46829125[[#This Row],[A]]</f>
        <v>1524.6</v>
      </c>
      <c r="E19" s="2">
        <f>(Tabela46829125[[#This Row],[B]]*5%)+Tabela46829125[[#This Row],[B]]</f>
        <v>1600.83</v>
      </c>
      <c r="F19" s="2">
        <f>(Tabela46829125[[#This Row],[C]]*5%)+Tabela46829125[[#This Row],[C]]</f>
        <v>1680.8715</v>
      </c>
      <c r="G19" s="2">
        <f>(Tabela46829125[[#This Row],[D]]*5%)+Tabela46829125[[#This Row],[D]]</f>
        <v>1764.9150749999999</v>
      </c>
      <c r="H19" s="2">
        <f>(Tabela46829125[[#This Row],[E]]*5%)+Tabela46829125[[#This Row],[E]]</f>
        <v>1853.1608287499998</v>
      </c>
      <c r="I19" s="2">
        <f>(Tabela46829125[[#This Row],[F]]*5%)+Tabela46829125[[#This Row],[F]]</f>
        <v>1945.8188701874999</v>
      </c>
    </row>
    <row r="20" spans="1:9" ht="15.75" x14ac:dyDescent="0.25">
      <c r="A20" s="1">
        <v>1</v>
      </c>
      <c r="B20" s="1" t="s">
        <v>23</v>
      </c>
      <c r="C20" s="2">
        <f>(C19*10%)+C19</f>
        <v>1597.2</v>
      </c>
      <c r="D20" s="2">
        <f>(Tabela46829125[[#This Row],[A]]*5%)+Tabela46829125[[#This Row],[A]]</f>
        <v>1677.06</v>
      </c>
      <c r="E20" s="2">
        <f>(Tabela46829125[[#This Row],[B]]*5%)+Tabela46829125[[#This Row],[B]]</f>
        <v>1760.913</v>
      </c>
      <c r="F20" s="2">
        <f>(Tabela46829125[[#This Row],[C]]*5%)+Tabela46829125[[#This Row],[C]]</f>
        <v>1848.95865</v>
      </c>
      <c r="G20" s="2">
        <f>(Tabela46829125[[#This Row],[D]]*5%)+Tabela46829125[[#This Row],[D]]</f>
        <v>1941.4065825</v>
      </c>
      <c r="H20" s="2">
        <f>(Tabela46829125[[#This Row],[E]]*5%)+Tabela46829125[[#This Row],[E]]</f>
        <v>2038.476911625</v>
      </c>
      <c r="I20" s="2">
        <f>(Tabela46829125[[#This Row],[F]]*5%)+Tabela46829125[[#This Row],[F]]</f>
        <v>2140.4007572062501</v>
      </c>
    </row>
    <row r="21" spans="1:9" ht="15.75" x14ac:dyDescent="0.25">
      <c r="A21" s="1">
        <v>1</v>
      </c>
      <c r="B21" s="1" t="s">
        <v>25</v>
      </c>
      <c r="C21" s="2">
        <f>(C20*10%)+C20</f>
        <v>1756.92</v>
      </c>
      <c r="D21" s="2">
        <f>(Tabela46829125[[#This Row],[A]]*5%)+Tabela46829125[[#This Row],[A]]</f>
        <v>1844.7660000000001</v>
      </c>
      <c r="E21" s="2">
        <f>(Tabela46829125[[#This Row],[B]]*5%)+Tabela46829125[[#This Row],[B]]</f>
        <v>1937.0043000000001</v>
      </c>
      <c r="F21" s="2">
        <f>(Tabela46829125[[#This Row],[C]]*5%)+Tabela46829125[[#This Row],[C]]</f>
        <v>2033.854515</v>
      </c>
      <c r="G21" s="2">
        <f>(Tabela46829125[[#This Row],[D]]*5%)+Tabela46829125[[#This Row],[D]]</f>
        <v>2135.5472407500001</v>
      </c>
      <c r="H21" s="2">
        <f>(Tabela46829125[[#This Row],[E]]*5%)+Tabela46829125[[#This Row],[E]]</f>
        <v>2242.3246027875002</v>
      </c>
      <c r="I21" s="2">
        <f>(Tabela46829125[[#This Row],[F]]*5%)+Tabela46829125[[#This Row],[F]]</f>
        <v>2354.4408329268754</v>
      </c>
    </row>
    <row r="22" spans="1:9" ht="15.75" x14ac:dyDescent="0.25">
      <c r="A22" s="1">
        <v>2</v>
      </c>
      <c r="B22" s="1" t="s">
        <v>15</v>
      </c>
      <c r="C22" s="2">
        <f>(C17*35%)+C17</f>
        <v>1620</v>
      </c>
      <c r="D22" s="3">
        <f>(Tabela46829125[[#This Row],[A]]*5%)+Tabela46829125[[#This Row],[A]]</f>
        <v>1701</v>
      </c>
      <c r="E22" s="3">
        <f>(Tabela46829125[[#This Row],[B]]*5%)+Tabela46829125[[#This Row],[B]]</f>
        <v>1786.05</v>
      </c>
      <c r="F22" s="3">
        <f>(Tabela46829125[[#This Row],[C]]*5%)+Tabela46829125[[#This Row],[C]]</f>
        <v>1875.3525</v>
      </c>
      <c r="G22" s="3">
        <f>(Tabela46829125[[#This Row],[D]]*5%)+Tabela46829125[[#This Row],[D]]</f>
        <v>1969.1201249999999</v>
      </c>
      <c r="H22" s="3">
        <f>(Tabela46829125[[#This Row],[E]]*5%)+Tabela46829125[[#This Row],[E]]</f>
        <v>2067.5761312499999</v>
      </c>
      <c r="I22" s="3">
        <f>(Tabela46829125[[#This Row],[F]]*5%)+Tabela46829125[[#This Row],[F]]</f>
        <v>2170.9549378124998</v>
      </c>
    </row>
    <row r="23" spans="1:9" ht="15.75" x14ac:dyDescent="0.25">
      <c r="A23" s="1">
        <v>2</v>
      </c>
      <c r="B23" s="1" t="s">
        <v>19</v>
      </c>
      <c r="C23" s="2">
        <f>(C22*10%)+C22</f>
        <v>1782</v>
      </c>
      <c r="D23" s="2">
        <f>(Tabela46829125[[#This Row],[A]]*5%)+Tabela46829125[[#This Row],[A]]</f>
        <v>1871.1</v>
      </c>
      <c r="E23" s="2">
        <f>(Tabela46829125[[#This Row],[B]]*5%)+Tabela46829125[[#This Row],[B]]</f>
        <v>1964.655</v>
      </c>
      <c r="F23" s="2">
        <f>(Tabela46829125[[#This Row],[C]]*5%)+Tabela46829125[[#This Row],[C]]</f>
        <v>2062.8877499999999</v>
      </c>
      <c r="G23" s="2">
        <f>(Tabela46829125[[#This Row],[D]]*5%)+Tabela46829125[[#This Row],[D]]</f>
        <v>2166.0321374999999</v>
      </c>
      <c r="H23" s="2">
        <f>(Tabela46829125[[#This Row],[E]]*5%)+Tabela46829125[[#This Row],[E]]</f>
        <v>2274.3337443749997</v>
      </c>
      <c r="I23" s="2">
        <f>(Tabela46829125[[#This Row],[F]]*5%)+Tabela46829125[[#This Row],[F]]</f>
        <v>2388.0504315937496</v>
      </c>
    </row>
    <row r="24" spans="1:9" ht="15.75" x14ac:dyDescent="0.25">
      <c r="A24" s="1">
        <v>2</v>
      </c>
      <c r="B24" s="1" t="s">
        <v>23</v>
      </c>
      <c r="C24" s="2">
        <f>(C23*10%)+C23</f>
        <v>1960.2</v>
      </c>
      <c r="D24" s="2">
        <f>(Tabela46829125[[#This Row],[A]]*5%)+Tabela46829125[[#This Row],[A]]</f>
        <v>2058.21</v>
      </c>
      <c r="E24" s="2">
        <f>(Tabela46829125[[#This Row],[B]]*5%)+Tabela46829125[[#This Row],[B]]</f>
        <v>2161.1205</v>
      </c>
      <c r="F24" s="2">
        <f>(Tabela46829125[[#This Row],[C]]*5%)+Tabela46829125[[#This Row],[C]]</f>
        <v>2269.1765249999999</v>
      </c>
      <c r="G24" s="2">
        <f>(Tabela46829125[[#This Row],[D]]*5%)+Tabela46829125[[#This Row],[D]]</f>
        <v>2382.63535125</v>
      </c>
      <c r="H24" s="2">
        <f>(Tabela46829125[[#This Row],[E]]*5%)+Tabela46829125[[#This Row],[E]]</f>
        <v>2501.7671188125</v>
      </c>
      <c r="I24" s="2">
        <f>(Tabela46829125[[#This Row],[F]]*5%)+Tabela46829125[[#This Row],[F]]</f>
        <v>2626.8554747531252</v>
      </c>
    </row>
    <row r="25" spans="1:9" ht="15.75" x14ac:dyDescent="0.25">
      <c r="A25" s="1">
        <v>2</v>
      </c>
      <c r="B25" s="1" t="s">
        <v>25</v>
      </c>
      <c r="C25" s="2">
        <f>(C24*10%)+C24</f>
        <v>2156.2200000000003</v>
      </c>
      <c r="D25" s="2">
        <f t="shared" ref="D25:I25" si="0">(D24*5%)+D24</f>
        <v>2161.1205</v>
      </c>
      <c r="E25" s="2">
        <f t="shared" si="0"/>
        <v>2269.1765249999999</v>
      </c>
      <c r="F25" s="2">
        <f t="shared" si="0"/>
        <v>2382.63535125</v>
      </c>
      <c r="G25" s="2">
        <f t="shared" si="0"/>
        <v>2501.7671188125</v>
      </c>
      <c r="H25" s="2">
        <f t="shared" si="0"/>
        <v>2626.8554747531252</v>
      </c>
      <c r="I25" s="2">
        <f t="shared" si="0"/>
        <v>2758.1982484907817</v>
      </c>
    </row>
    <row r="26" spans="1:9" ht="15.75" x14ac:dyDescent="0.25">
      <c r="A26" s="1">
        <v>3</v>
      </c>
      <c r="B26" s="1" t="s">
        <v>19</v>
      </c>
      <c r="C26" s="2">
        <f>(C22*35%)+C22</f>
        <v>2187</v>
      </c>
      <c r="D26" s="3">
        <f>(Tabela46829125[[#This Row],[A]]*5%)+Tabela46829125[[#This Row],[A]]</f>
        <v>2296.35</v>
      </c>
      <c r="E26" s="3">
        <f>(Tabela46829125[[#This Row],[B]]*5%)+Tabela46829125[[#This Row],[B]]</f>
        <v>2411.1675</v>
      </c>
      <c r="F26" s="3">
        <f>(Tabela46829125[[#This Row],[C]]*5%)+Tabela46829125[[#This Row],[C]]</f>
        <v>2531.7258750000001</v>
      </c>
      <c r="G26" s="3">
        <f>(Tabela46829125[[#This Row],[D]]*5%)+Tabela46829125[[#This Row],[D]]</f>
        <v>2658.3121687500002</v>
      </c>
      <c r="H26" s="3">
        <f>(Tabela46829125[[#This Row],[E]]*5%)+Tabela46829125[[#This Row],[E]]</f>
        <v>2791.2277771875001</v>
      </c>
      <c r="I26" s="3">
        <f>(Tabela46829125[[#This Row],[F]]*5%)+Tabela46829125[[#This Row],[F]]</f>
        <v>2930.7891660468749</v>
      </c>
    </row>
    <row r="27" spans="1:9" ht="15.75" x14ac:dyDescent="0.25">
      <c r="A27" s="1">
        <v>3</v>
      </c>
      <c r="B27" s="1" t="s">
        <v>23</v>
      </c>
      <c r="C27" s="2">
        <f>(C26*10%)+C26</f>
        <v>2405.6999999999998</v>
      </c>
      <c r="D27" s="2">
        <f>(Tabela46829125[[#This Row],[A]]*5%)+Tabela46829125[[#This Row],[A]]</f>
        <v>2525.9849999999997</v>
      </c>
      <c r="E27" s="2">
        <f>(Tabela46829125[[#This Row],[B]]*5%)+Tabela46829125[[#This Row],[B]]</f>
        <v>2652.2842499999997</v>
      </c>
      <c r="F27" s="2">
        <f>(Tabela46829125[[#This Row],[C]]*5%)+Tabela46829125[[#This Row],[C]]</f>
        <v>2784.8984624999998</v>
      </c>
      <c r="G27" s="2">
        <f>(Tabela46829125[[#This Row],[D]]*5%)+Tabela46829125[[#This Row],[D]]</f>
        <v>2924.1433856249996</v>
      </c>
      <c r="H27" s="2">
        <f>(Tabela46829125[[#This Row],[E]]*5%)+Tabela46829125[[#This Row],[E]]</f>
        <v>3070.3505549062497</v>
      </c>
      <c r="I27" s="2">
        <f>(Tabela46829125[[#This Row],[F]]*5%)+Tabela46829125[[#This Row],[F]]</f>
        <v>3223.8680826515624</v>
      </c>
    </row>
    <row r="28" spans="1:9" ht="15.75" x14ac:dyDescent="0.25">
      <c r="A28" s="1">
        <v>3</v>
      </c>
      <c r="B28" s="1" t="s">
        <v>25</v>
      </c>
      <c r="C28" s="2">
        <f>(C27*10%)+C27</f>
        <v>2646.27</v>
      </c>
      <c r="D28" s="2">
        <f>(Tabela46829125[[#This Row],[A]]*5%)+Tabela46829125[[#This Row],[A]]</f>
        <v>2778.5835000000002</v>
      </c>
      <c r="E28" s="2">
        <f>(Tabela46829125[[#This Row],[B]]*5%)+Tabela46829125[[#This Row],[B]]</f>
        <v>2917.5126750000004</v>
      </c>
      <c r="F28" s="2">
        <f>(Tabela46829125[[#This Row],[C]]*5%)+Tabela46829125[[#This Row],[C]]</f>
        <v>3063.3883087500003</v>
      </c>
      <c r="G28" s="2">
        <f>(Tabela46829125[[#This Row],[D]]*5%)+Tabela46829125[[#This Row],[D]]</f>
        <v>3216.5577241875003</v>
      </c>
      <c r="H28" s="2">
        <f>(Tabela46829125[[#This Row],[E]]*5%)+Tabela46829125[[#This Row],[E]]</f>
        <v>3377.3856103968756</v>
      </c>
      <c r="I28" s="2">
        <f>(Tabela46829125[[#This Row],[F]]*5%)+Tabela46829125[[#This Row],[F]]</f>
        <v>3546.2548909167194</v>
      </c>
    </row>
    <row r="29" spans="1:9" ht="15.75" x14ac:dyDescent="0.25">
      <c r="A29" s="1">
        <v>4</v>
      </c>
      <c r="B29" s="1" t="s">
        <v>23</v>
      </c>
      <c r="C29" s="2">
        <f>(C26*35%)+C26</f>
        <v>2952.45</v>
      </c>
      <c r="D29" s="3">
        <f>(Tabela46829125[[#This Row],[A]]*5%)+Tabela46829125[[#This Row],[A]]</f>
        <v>3100.0724999999998</v>
      </c>
      <c r="E29" s="3">
        <f>(Tabela46829125[[#This Row],[B]]*5%)+Tabela46829125[[#This Row],[B]]</f>
        <v>3255.0761249999996</v>
      </c>
      <c r="F29" s="3">
        <f>(Tabela46829125[[#This Row],[C]]*5%)+Tabela46829125[[#This Row],[C]]</f>
        <v>3417.8299312499994</v>
      </c>
      <c r="G29" s="3">
        <f>(Tabela46829125[[#This Row],[D]]*5%)+Tabela46829125[[#This Row],[D]]</f>
        <v>3588.7214278124993</v>
      </c>
      <c r="H29" s="3">
        <f>(Tabela46829125[[#This Row],[E]]*5%)+Tabela46829125[[#This Row],[E]]</f>
        <v>3768.1574992031242</v>
      </c>
      <c r="I29" s="3">
        <f>(Tabela46829125[[#This Row],[F]]*5%)+Tabela46829125[[#This Row],[F]]</f>
        <v>3956.5653741632805</v>
      </c>
    </row>
    <row r="30" spans="1:9" ht="15.75" x14ac:dyDescent="0.25">
      <c r="A30" s="1">
        <v>4</v>
      </c>
      <c r="B30" s="1" t="s">
        <v>25</v>
      </c>
      <c r="C30" s="2">
        <f>(C29*10%)+C29</f>
        <v>3247.6949999999997</v>
      </c>
      <c r="D30" s="2">
        <f>(Tabela46829125[[#This Row],[A]]*5%)+Tabela46829125[[#This Row],[A]]</f>
        <v>3410.0797499999999</v>
      </c>
      <c r="E30" s="2">
        <f>(Tabela46829125[[#This Row],[B]]*5%)+Tabela46829125[[#This Row],[B]]</f>
        <v>3580.5837375000001</v>
      </c>
      <c r="F30" s="2">
        <f>(Tabela46829125[[#This Row],[C]]*5%)+Tabela46829125[[#This Row],[C]]</f>
        <v>3759.6129243750001</v>
      </c>
      <c r="G30" s="2">
        <f>(Tabela46829125[[#This Row],[D]]*5%)+Tabela46829125[[#This Row],[D]]</f>
        <v>3947.59357059375</v>
      </c>
      <c r="H30" s="2">
        <f>(Tabela46829125[[#This Row],[E]]*5%)+Tabela46829125[[#This Row],[E]]</f>
        <v>4144.9732491234372</v>
      </c>
      <c r="I30" s="2">
        <f>(Tabela46829125[[#This Row],[F]]*5%)+Tabela46829125[[#This Row],[F]]</f>
        <v>4352.2219115796088</v>
      </c>
    </row>
    <row r="31" spans="1:9" ht="15.75" x14ac:dyDescent="0.25">
      <c r="A31" s="1"/>
      <c r="B31" s="1" t="s">
        <v>30</v>
      </c>
      <c r="C31" s="9">
        <f>(C30-C17)/C17</f>
        <v>1.7064124999999997</v>
      </c>
      <c r="D31" s="3"/>
      <c r="E31" s="4"/>
      <c r="F31" s="4"/>
      <c r="G31" s="4"/>
      <c r="H31" s="6" t="s">
        <v>30</v>
      </c>
      <c r="I31" s="10">
        <f>(I30-I17)/I17</f>
        <v>1.7064124999999999</v>
      </c>
    </row>
    <row r="32" spans="1:9" ht="15.75" x14ac:dyDescent="0.25">
      <c r="A32" s="1"/>
      <c r="B32" s="1"/>
      <c r="C32" s="2"/>
      <c r="D32" s="3"/>
      <c r="E32" s="4"/>
      <c r="F32" s="4"/>
      <c r="G32" s="4"/>
      <c r="H32" s="4"/>
      <c r="I32" s="4"/>
    </row>
    <row r="33" spans="1:9" ht="15.75" x14ac:dyDescent="0.25">
      <c r="A33" s="11" t="s">
        <v>31</v>
      </c>
      <c r="B33" s="11"/>
      <c r="C33" s="12"/>
      <c r="D33" s="13"/>
      <c r="E33" s="12"/>
      <c r="F33" s="12"/>
      <c r="G33" s="12"/>
      <c r="H33" s="12"/>
      <c r="I33" s="12"/>
    </row>
    <row r="34" spans="1:9" ht="15.75" x14ac:dyDescent="0.25">
      <c r="A34" s="11" t="s">
        <v>32</v>
      </c>
      <c r="B34" s="11"/>
      <c r="C34" s="12"/>
      <c r="D34" s="13"/>
      <c r="E34" s="12"/>
      <c r="F34" s="12"/>
      <c r="G34" s="12"/>
      <c r="H34" s="12"/>
      <c r="I34" s="12"/>
    </row>
    <row r="35" spans="1:9" ht="15.75" x14ac:dyDescent="0.25">
      <c r="A35" s="11" t="s">
        <v>33</v>
      </c>
      <c r="B35" s="11"/>
      <c r="C35" s="12"/>
      <c r="D35" s="14"/>
      <c r="E35" s="12"/>
      <c r="F35" s="12"/>
      <c r="G35" s="12"/>
      <c r="H35" s="12"/>
      <c r="I35" s="12"/>
    </row>
    <row r="37" spans="1:9" ht="15.75" x14ac:dyDescent="0.25">
      <c r="A37" s="27" t="s">
        <v>34</v>
      </c>
      <c r="B37" s="27"/>
      <c r="C37" s="27"/>
      <c r="D37" s="27"/>
      <c r="E37" s="27"/>
      <c r="F37" s="27"/>
      <c r="G37" s="27"/>
      <c r="H37" s="27"/>
      <c r="I37" s="27"/>
    </row>
    <row r="38" spans="1:9" ht="15.75" x14ac:dyDescent="0.25">
      <c r="A38" s="11"/>
      <c r="B38" s="1"/>
      <c r="C38" s="2"/>
      <c r="D38" s="3"/>
      <c r="E38" s="4"/>
      <c r="F38" s="4"/>
      <c r="G38" s="4"/>
      <c r="H38" s="4"/>
      <c r="I38" s="4"/>
    </row>
    <row r="39" spans="1:9" ht="15.75" x14ac:dyDescent="0.25">
      <c r="A39" s="5" t="s">
        <v>4</v>
      </c>
      <c r="B39" s="5" t="s">
        <v>7</v>
      </c>
      <c r="C39" s="7" t="s">
        <v>3</v>
      </c>
      <c r="D39" s="8" t="s">
        <v>8</v>
      </c>
      <c r="E39" s="7" t="s">
        <v>29</v>
      </c>
      <c r="F39" s="7" t="s">
        <v>16</v>
      </c>
      <c r="G39" s="7" t="s">
        <v>20</v>
      </c>
      <c r="H39" s="7" t="s">
        <v>24</v>
      </c>
      <c r="I39" s="7" t="s">
        <v>27</v>
      </c>
    </row>
    <row r="40" spans="1:9" ht="15.75" x14ac:dyDescent="0.25">
      <c r="A40" s="1">
        <v>4</v>
      </c>
      <c r="B40" s="1" t="s">
        <v>23</v>
      </c>
      <c r="C40" s="15">
        <f>(5411.91*12%)+5411.97</f>
        <v>6061.3991999999998</v>
      </c>
      <c r="D40" s="15">
        <f t="shared" ref="D40:I41" si="1">(C40*5%)+C40</f>
        <v>6364.4691599999996</v>
      </c>
      <c r="E40" s="15">
        <f t="shared" si="1"/>
        <v>6682.692618</v>
      </c>
      <c r="F40" s="15">
        <f t="shared" si="1"/>
        <v>7016.8272489000001</v>
      </c>
      <c r="G40" s="15">
        <f t="shared" si="1"/>
        <v>7367.6686113450005</v>
      </c>
      <c r="H40" s="15">
        <f t="shared" si="1"/>
        <v>7736.0520419122504</v>
      </c>
      <c r="I40" s="15">
        <f t="shared" si="1"/>
        <v>8122.8546440078626</v>
      </c>
    </row>
    <row r="41" spans="1:9" ht="15.75" x14ac:dyDescent="0.25">
      <c r="A41" s="1">
        <v>4</v>
      </c>
      <c r="B41" s="1" t="s">
        <v>25</v>
      </c>
      <c r="C41" s="15">
        <f>(C40*12%)+C40</f>
        <v>6788.7671039999996</v>
      </c>
      <c r="D41" s="15">
        <f t="shared" si="1"/>
        <v>7128.2054591999995</v>
      </c>
      <c r="E41" s="15">
        <f t="shared" si="1"/>
        <v>7484.6157321599994</v>
      </c>
      <c r="F41" s="15">
        <f t="shared" si="1"/>
        <v>7858.8465187679994</v>
      </c>
      <c r="G41" s="15">
        <f t="shared" si="1"/>
        <v>8251.7888447063997</v>
      </c>
      <c r="H41" s="15">
        <f t="shared" si="1"/>
        <v>8664.3782869417191</v>
      </c>
      <c r="I41" s="15">
        <f t="shared" si="1"/>
        <v>9097.5972012888051</v>
      </c>
    </row>
    <row r="42" spans="1:9" ht="15.75" x14ac:dyDescent="0.25">
      <c r="A42" s="1"/>
      <c r="B42" s="1"/>
      <c r="C42" s="15"/>
      <c r="D42" s="15"/>
      <c r="E42" s="15"/>
      <c r="F42" s="15"/>
      <c r="G42" s="15"/>
      <c r="H42" s="15"/>
      <c r="I42" s="15"/>
    </row>
    <row r="43" spans="1:9" ht="15.75" x14ac:dyDescent="0.25">
      <c r="A43" s="11" t="s">
        <v>35</v>
      </c>
      <c r="B43" s="1"/>
      <c r="C43" s="2"/>
      <c r="D43" s="2"/>
      <c r="E43" s="2"/>
      <c r="F43" s="2"/>
      <c r="G43" s="2"/>
      <c r="H43" s="2"/>
      <c r="I43" s="2"/>
    </row>
    <row r="44" spans="1:9" ht="15.75" x14ac:dyDescent="0.25">
      <c r="A44" s="11" t="s">
        <v>36</v>
      </c>
      <c r="B44" s="11"/>
      <c r="C44" s="12"/>
      <c r="D44" s="2"/>
      <c r="E44" s="2"/>
      <c r="F44" s="2"/>
      <c r="G44" s="2"/>
      <c r="H44" s="2"/>
      <c r="I44" s="2"/>
    </row>
    <row r="45" spans="1:9" ht="15.75" x14ac:dyDescent="0.25">
      <c r="A45" s="11" t="s">
        <v>33</v>
      </c>
      <c r="B45" s="11"/>
      <c r="C45" s="12"/>
      <c r="D45" s="3"/>
      <c r="E45" s="4"/>
      <c r="F45" s="4"/>
      <c r="G45" s="4"/>
      <c r="H45" s="4"/>
      <c r="I45" s="4"/>
    </row>
    <row r="47" spans="1:9" ht="15.75" x14ac:dyDescent="0.25">
      <c r="A47" s="27" t="s">
        <v>37</v>
      </c>
      <c r="B47" s="27"/>
      <c r="C47" s="27"/>
      <c r="D47" s="27"/>
      <c r="E47" s="27"/>
      <c r="F47" s="27"/>
      <c r="G47" s="27"/>
      <c r="H47" s="27"/>
      <c r="I47" s="27"/>
    </row>
    <row r="48" spans="1:9" ht="15.75" x14ac:dyDescent="0.25">
      <c r="A48" s="16" t="s">
        <v>38</v>
      </c>
      <c r="B48" s="17">
        <v>6951.36</v>
      </c>
      <c r="C48" s="2"/>
      <c r="D48" s="3"/>
      <c r="E48" s="4"/>
      <c r="F48" s="4"/>
      <c r="G48" s="4"/>
      <c r="H48" s="4"/>
      <c r="I48" s="4"/>
    </row>
    <row r="50" spans="1:9" ht="15.75" x14ac:dyDescent="0.25">
      <c r="A50" s="5" t="s">
        <v>4</v>
      </c>
      <c r="B50" s="5" t="s">
        <v>7</v>
      </c>
      <c r="C50" s="7" t="s">
        <v>3</v>
      </c>
      <c r="D50" s="8" t="s">
        <v>8</v>
      </c>
      <c r="E50" s="7" t="s">
        <v>29</v>
      </c>
      <c r="F50" s="7" t="s">
        <v>16</v>
      </c>
      <c r="G50" s="7" t="s">
        <v>20</v>
      </c>
      <c r="H50" s="7" t="s">
        <v>24</v>
      </c>
      <c r="I50" s="7" t="s">
        <v>27</v>
      </c>
    </row>
    <row r="51" spans="1:9" ht="15.75" x14ac:dyDescent="0.25">
      <c r="A51" s="1">
        <v>4</v>
      </c>
      <c r="B51" s="1" t="s">
        <v>23</v>
      </c>
      <c r="C51" s="15">
        <f>(4525.57*12%)+4525.57</f>
        <v>5068.6383999999998</v>
      </c>
      <c r="D51" s="15">
        <f t="shared" ref="D51:I52" si="2">(C51*5%)+C51</f>
        <v>5322.0703199999998</v>
      </c>
      <c r="E51" s="15">
        <f t="shared" si="2"/>
        <v>5588.1738359999999</v>
      </c>
      <c r="F51" s="15">
        <f t="shared" si="2"/>
        <v>5867.5825278000002</v>
      </c>
      <c r="G51" s="15">
        <f t="shared" si="2"/>
        <v>6160.9616541900004</v>
      </c>
      <c r="H51" s="15">
        <f t="shared" si="2"/>
        <v>6469.0097368995002</v>
      </c>
      <c r="I51" s="15">
        <f t="shared" si="2"/>
        <v>6792.4602237444751</v>
      </c>
    </row>
    <row r="52" spans="1:9" ht="15.75" x14ac:dyDescent="0.25">
      <c r="A52" s="1">
        <v>4</v>
      </c>
      <c r="B52" s="1" t="s">
        <v>25</v>
      </c>
      <c r="C52" s="15">
        <f>(C51*12%)+C51</f>
        <v>5676.875008</v>
      </c>
      <c r="D52" s="15">
        <f t="shared" si="2"/>
        <v>5960.7187584000003</v>
      </c>
      <c r="E52" s="15">
        <f t="shared" si="2"/>
        <v>6258.7546963200002</v>
      </c>
      <c r="F52" s="15">
        <f t="shared" si="2"/>
        <v>6571.6924311359999</v>
      </c>
      <c r="G52" s="15">
        <f t="shared" si="2"/>
        <v>6900.2770526927998</v>
      </c>
      <c r="H52" s="15">
        <f t="shared" si="2"/>
        <v>7245.2909053274398</v>
      </c>
      <c r="I52" s="15">
        <f t="shared" si="2"/>
        <v>7607.5554505938117</v>
      </c>
    </row>
    <row r="53" spans="1:9" ht="15.75" x14ac:dyDescent="0.25">
      <c r="A53" s="1"/>
      <c r="B53" s="1"/>
      <c r="C53" s="15"/>
      <c r="D53" s="15"/>
      <c r="E53" s="15"/>
      <c r="F53" s="15"/>
      <c r="G53" s="15"/>
      <c r="H53" s="15"/>
      <c r="I53" s="15"/>
    </row>
    <row r="54" spans="1:9" ht="15.75" x14ac:dyDescent="0.25">
      <c r="A54" s="11" t="s">
        <v>35</v>
      </c>
      <c r="B54" s="1"/>
      <c r="C54" s="2"/>
      <c r="D54" s="2"/>
      <c r="E54" s="2"/>
      <c r="F54" s="2"/>
      <c r="G54" s="2"/>
      <c r="H54" s="2"/>
      <c r="I54" s="2"/>
    </row>
    <row r="55" spans="1:9" ht="15.75" x14ac:dyDescent="0.25">
      <c r="A55" s="11" t="s">
        <v>36</v>
      </c>
      <c r="B55" s="11"/>
      <c r="C55" s="12"/>
      <c r="D55" s="2"/>
      <c r="E55" s="2"/>
      <c r="F55" s="2"/>
      <c r="G55" s="2"/>
      <c r="H55" s="2"/>
      <c r="I55" s="2"/>
    </row>
    <row r="56" spans="1:9" ht="15.75" x14ac:dyDescent="0.25">
      <c r="A56" s="11" t="s">
        <v>33</v>
      </c>
      <c r="B56" s="11"/>
      <c r="C56" s="12"/>
      <c r="D56" s="3"/>
      <c r="E56" s="4"/>
      <c r="F56" s="4"/>
      <c r="G56" s="4"/>
      <c r="H56" s="4"/>
      <c r="I56" s="4"/>
    </row>
    <row r="57" spans="1:9" ht="15.75" x14ac:dyDescent="0.25">
      <c r="A57" s="24"/>
      <c r="B57" s="24"/>
      <c r="C57" s="24"/>
      <c r="D57" s="24"/>
      <c r="E57" s="24"/>
      <c r="F57" s="24"/>
      <c r="G57" s="24"/>
      <c r="H57" s="24"/>
      <c r="I57" s="24"/>
    </row>
    <row r="58" spans="1:9" ht="15.75" x14ac:dyDescent="0.25">
      <c r="A58" s="27" t="s">
        <v>39</v>
      </c>
      <c r="B58" s="27"/>
      <c r="C58" s="27"/>
      <c r="D58" s="27"/>
      <c r="E58" s="27"/>
      <c r="F58" s="27"/>
      <c r="G58" s="27"/>
      <c r="H58" s="27"/>
      <c r="I58" s="27"/>
    </row>
    <row r="59" spans="1:9" ht="15.75" x14ac:dyDescent="0.25">
      <c r="A59" s="16" t="s">
        <v>38</v>
      </c>
      <c r="B59" s="17">
        <v>3857.56</v>
      </c>
      <c r="C59" s="2"/>
      <c r="D59" s="3"/>
      <c r="E59" s="4"/>
      <c r="F59" s="4"/>
      <c r="G59" s="4"/>
      <c r="H59" s="4"/>
      <c r="I59" s="4"/>
    </row>
    <row r="61" spans="1:9" ht="15.75" x14ac:dyDescent="0.25">
      <c r="A61" s="5" t="s">
        <v>4</v>
      </c>
      <c r="B61" s="5" t="s">
        <v>7</v>
      </c>
      <c r="C61" s="7" t="s">
        <v>3</v>
      </c>
      <c r="D61" s="8" t="s">
        <v>8</v>
      </c>
      <c r="E61" s="7" t="s">
        <v>29</v>
      </c>
      <c r="F61" s="7" t="s">
        <v>16</v>
      </c>
      <c r="G61" s="7" t="s">
        <v>20</v>
      </c>
      <c r="H61" s="7" t="s">
        <v>24</v>
      </c>
      <c r="I61" s="7" t="s">
        <v>27</v>
      </c>
    </row>
    <row r="62" spans="1:9" ht="15.75" x14ac:dyDescent="0.25">
      <c r="A62" s="1">
        <v>4</v>
      </c>
      <c r="B62" s="1" t="s">
        <v>23</v>
      </c>
      <c r="C62" s="15">
        <f>(2820.12*12%)+2820.12</f>
        <v>3158.5344</v>
      </c>
      <c r="D62" s="15">
        <f t="shared" ref="D62:I63" si="3">(C62*5%)+C62</f>
        <v>3316.4611199999999</v>
      </c>
      <c r="E62" s="15">
        <f t="shared" si="3"/>
        <v>3482.2841760000001</v>
      </c>
      <c r="F62" s="15">
        <f t="shared" si="3"/>
        <v>3656.3983848000003</v>
      </c>
      <c r="G62" s="15">
        <f t="shared" si="3"/>
        <v>3839.2183040400005</v>
      </c>
      <c r="H62" s="15">
        <f t="shared" si="3"/>
        <v>4031.1792192420007</v>
      </c>
      <c r="I62" s="15">
        <f t="shared" si="3"/>
        <v>4232.7381802041009</v>
      </c>
    </row>
    <row r="63" spans="1:9" ht="15.75" x14ac:dyDescent="0.25">
      <c r="A63" s="1">
        <v>4</v>
      </c>
      <c r="B63" s="1" t="s">
        <v>25</v>
      </c>
      <c r="C63" s="15">
        <f>(C62*12%)+C62</f>
        <v>3537.558528</v>
      </c>
      <c r="D63" s="15">
        <f t="shared" si="3"/>
        <v>3714.4364544</v>
      </c>
      <c r="E63" s="15">
        <f t="shared" si="3"/>
        <v>3900.1582771200001</v>
      </c>
      <c r="F63" s="15">
        <f t="shared" si="3"/>
        <v>4095.1661909760001</v>
      </c>
      <c r="G63" s="15">
        <f t="shared" si="3"/>
        <v>4299.9245005248004</v>
      </c>
      <c r="H63" s="15">
        <f t="shared" si="3"/>
        <v>4514.9207255510401</v>
      </c>
      <c r="I63" s="15">
        <f t="shared" si="3"/>
        <v>4740.6667618285919</v>
      </c>
    </row>
    <row r="64" spans="1:9" ht="15.75" x14ac:dyDescent="0.25">
      <c r="A64" s="1"/>
      <c r="B64" s="1"/>
      <c r="C64" s="15"/>
      <c r="D64" s="15"/>
      <c r="E64" s="15"/>
      <c r="F64" s="15"/>
      <c r="G64" s="15"/>
      <c r="H64" s="15"/>
      <c r="I64" s="15"/>
    </row>
    <row r="65" spans="1:9" ht="15.75" x14ac:dyDescent="0.25">
      <c r="A65" s="11" t="s">
        <v>35</v>
      </c>
      <c r="B65" s="1"/>
      <c r="C65" s="2"/>
      <c r="D65" s="2"/>
      <c r="E65" s="2"/>
      <c r="F65" s="2"/>
      <c r="G65" s="2"/>
      <c r="H65" s="2"/>
      <c r="I65" s="2"/>
    </row>
    <row r="66" spans="1:9" ht="15.75" x14ac:dyDescent="0.25">
      <c r="A66" s="11" t="s">
        <v>36</v>
      </c>
      <c r="B66" s="11"/>
      <c r="C66" s="12"/>
      <c r="D66" s="2"/>
      <c r="E66" s="2"/>
      <c r="F66" s="2"/>
      <c r="G66" s="2"/>
      <c r="H66" s="2"/>
      <c r="I66" s="2"/>
    </row>
    <row r="67" spans="1:9" ht="15.75" x14ac:dyDescent="0.25">
      <c r="A67" s="11" t="s">
        <v>33</v>
      </c>
      <c r="B67" s="11"/>
      <c r="C67" s="12"/>
      <c r="D67" s="3"/>
      <c r="E67" s="4"/>
      <c r="F67" s="4"/>
      <c r="G67" s="4"/>
      <c r="H67" s="4"/>
      <c r="I67" s="4"/>
    </row>
    <row r="69" spans="1:9" ht="15.75" x14ac:dyDescent="0.25">
      <c r="A69" s="27" t="s">
        <v>40</v>
      </c>
      <c r="B69" s="27"/>
      <c r="C69" s="27"/>
      <c r="D69" s="27"/>
      <c r="E69" s="27"/>
      <c r="F69" s="27"/>
      <c r="G69" s="27"/>
      <c r="H69" s="27"/>
      <c r="I69" s="27"/>
    </row>
    <row r="70" spans="1:9" ht="15.75" x14ac:dyDescent="0.25">
      <c r="A70" s="16" t="s">
        <v>38</v>
      </c>
      <c r="B70" s="17">
        <v>2745.13</v>
      </c>
      <c r="C70" s="2"/>
      <c r="D70" s="3"/>
      <c r="E70" s="4"/>
      <c r="F70" s="4"/>
      <c r="G70" s="4"/>
      <c r="H70" s="4"/>
      <c r="I70" s="4"/>
    </row>
    <row r="72" spans="1:9" ht="15.75" x14ac:dyDescent="0.25">
      <c r="A72" s="5" t="s">
        <v>4</v>
      </c>
      <c r="B72" s="5" t="s">
        <v>7</v>
      </c>
      <c r="C72" s="7" t="s">
        <v>3</v>
      </c>
      <c r="D72" s="8" t="s">
        <v>8</v>
      </c>
      <c r="E72" s="7" t="s">
        <v>29</v>
      </c>
      <c r="F72" s="7" t="s">
        <v>16</v>
      </c>
      <c r="G72" s="7" t="s">
        <v>20</v>
      </c>
      <c r="H72" s="7" t="s">
        <v>24</v>
      </c>
      <c r="I72" s="7" t="s">
        <v>27</v>
      </c>
    </row>
    <row r="73" spans="1:9" ht="15.75" x14ac:dyDescent="0.25">
      <c r="A73" s="1">
        <v>4</v>
      </c>
      <c r="B73" s="1" t="s">
        <v>23</v>
      </c>
      <c r="C73" s="15">
        <f>(2820.12*12%)+2820.12</f>
        <v>3158.5344</v>
      </c>
      <c r="D73" s="15">
        <f t="shared" ref="D73:I74" si="4">(C73*5%)+C73</f>
        <v>3316.4611199999999</v>
      </c>
      <c r="E73" s="15">
        <f t="shared" si="4"/>
        <v>3482.2841760000001</v>
      </c>
      <c r="F73" s="15">
        <f t="shared" si="4"/>
        <v>3656.3983848000003</v>
      </c>
      <c r="G73" s="15">
        <f t="shared" si="4"/>
        <v>3839.2183040400005</v>
      </c>
      <c r="H73" s="15">
        <f t="shared" si="4"/>
        <v>4031.1792192420007</v>
      </c>
      <c r="I73" s="15">
        <f t="shared" si="4"/>
        <v>4232.7381802041009</v>
      </c>
    </row>
    <row r="74" spans="1:9" ht="15.75" x14ac:dyDescent="0.25">
      <c r="A74" s="1">
        <v>4</v>
      </c>
      <c r="B74" s="1" t="s">
        <v>25</v>
      </c>
      <c r="C74" s="15">
        <f>(C73*12%)+C73</f>
        <v>3537.558528</v>
      </c>
      <c r="D74" s="15">
        <f t="shared" si="4"/>
        <v>3714.4364544</v>
      </c>
      <c r="E74" s="15">
        <f t="shared" si="4"/>
        <v>3900.1582771200001</v>
      </c>
      <c r="F74" s="15">
        <f t="shared" si="4"/>
        <v>4095.1661909760001</v>
      </c>
      <c r="G74" s="15">
        <f t="shared" si="4"/>
        <v>4299.9245005248004</v>
      </c>
      <c r="H74" s="15">
        <f t="shared" si="4"/>
        <v>4514.9207255510401</v>
      </c>
      <c r="I74" s="15">
        <f t="shared" si="4"/>
        <v>4740.6667618285919</v>
      </c>
    </row>
    <row r="75" spans="1:9" ht="15.75" x14ac:dyDescent="0.25">
      <c r="A75" s="1"/>
      <c r="B75" s="1"/>
      <c r="C75" s="15"/>
      <c r="D75" s="15"/>
      <c r="E75" s="15"/>
      <c r="F75" s="15"/>
      <c r="G75" s="15"/>
      <c r="H75" s="15"/>
      <c r="I75" s="15"/>
    </row>
    <row r="76" spans="1:9" ht="15.75" x14ac:dyDescent="0.25">
      <c r="A76" s="11" t="s">
        <v>35</v>
      </c>
      <c r="B76" s="1"/>
      <c r="C76" s="2"/>
      <c r="D76" s="2"/>
      <c r="E76" s="2"/>
      <c r="F76" s="2"/>
      <c r="G76" s="2"/>
      <c r="H76" s="2"/>
      <c r="I76" s="2"/>
    </row>
    <row r="77" spans="1:9" ht="15.75" x14ac:dyDescent="0.25">
      <c r="A77" s="11" t="s">
        <v>36</v>
      </c>
      <c r="B77" s="11"/>
      <c r="C77" s="12"/>
      <c r="D77" s="2"/>
      <c r="E77" s="2"/>
      <c r="F77" s="2"/>
      <c r="G77" s="2"/>
      <c r="H77" s="2"/>
      <c r="I77" s="2"/>
    </row>
    <row r="78" spans="1:9" ht="15.75" x14ac:dyDescent="0.25">
      <c r="A78" s="11" t="s">
        <v>33</v>
      </c>
      <c r="B78" s="11"/>
      <c r="C78" s="12"/>
      <c r="D78" s="3"/>
      <c r="E78" s="4"/>
      <c r="F78" s="4"/>
      <c r="G78" s="4"/>
      <c r="H78" s="4"/>
      <c r="I78" s="4"/>
    </row>
    <row r="79" spans="1:9" ht="15.75" x14ac:dyDescent="0.25">
      <c r="A79" s="18"/>
      <c r="B79" s="18"/>
      <c r="C79" s="19"/>
      <c r="D79" s="20"/>
      <c r="E79" s="21"/>
      <c r="F79" s="21"/>
      <c r="G79" s="21"/>
      <c r="H79" s="21"/>
      <c r="I79" s="21"/>
    </row>
    <row r="80" spans="1:9" ht="15.75" x14ac:dyDescent="0.25">
      <c r="A80" s="27" t="s">
        <v>41</v>
      </c>
      <c r="B80" s="27"/>
      <c r="C80" s="27"/>
      <c r="D80" s="27"/>
      <c r="E80" s="27"/>
      <c r="F80" s="27"/>
      <c r="G80" s="27"/>
      <c r="H80" s="27"/>
      <c r="I80" s="27"/>
    </row>
    <row r="81" spans="1:9" ht="15.75" x14ac:dyDescent="0.25">
      <c r="A81" s="16" t="s">
        <v>38</v>
      </c>
      <c r="B81" s="17">
        <v>3140.1</v>
      </c>
      <c r="C81" s="2"/>
      <c r="D81" s="3"/>
      <c r="E81" s="4"/>
      <c r="F81" s="4"/>
      <c r="G81" s="4"/>
      <c r="H81" s="4"/>
      <c r="I81" s="4"/>
    </row>
    <row r="82" spans="1:9" ht="15.75" x14ac:dyDescent="0.25">
      <c r="A82" s="18"/>
      <c r="B82" s="18"/>
      <c r="C82" s="22"/>
      <c r="D82" s="22"/>
      <c r="E82" s="22"/>
      <c r="F82" s="22"/>
      <c r="G82" s="22"/>
      <c r="H82" s="22"/>
      <c r="I82" s="22"/>
    </row>
    <row r="83" spans="1:9" ht="15.75" x14ac:dyDescent="0.25">
      <c r="A83" s="5" t="s">
        <v>4</v>
      </c>
      <c r="B83" s="5" t="s">
        <v>7</v>
      </c>
      <c r="C83" s="7" t="s">
        <v>3</v>
      </c>
      <c r="D83" s="8" t="s">
        <v>8</v>
      </c>
      <c r="E83" s="7" t="s">
        <v>29</v>
      </c>
      <c r="F83" s="7" t="s">
        <v>16</v>
      </c>
      <c r="G83" s="7" t="s">
        <v>20</v>
      </c>
      <c r="H83" s="7" t="s">
        <v>24</v>
      </c>
      <c r="I83" s="7" t="s">
        <v>27</v>
      </c>
    </row>
    <row r="84" spans="1:9" ht="15.75" x14ac:dyDescent="0.25">
      <c r="A84" s="1">
        <v>4</v>
      </c>
      <c r="B84" s="1" t="s">
        <v>23</v>
      </c>
      <c r="C84" s="15">
        <f>(2820.12*12%)+2820.12</f>
        <v>3158.5344</v>
      </c>
      <c r="D84" s="15">
        <f t="shared" ref="D84:I85" si="5">(C84*5%)+C84</f>
        <v>3316.4611199999999</v>
      </c>
      <c r="E84" s="15">
        <f t="shared" si="5"/>
        <v>3482.2841760000001</v>
      </c>
      <c r="F84" s="15">
        <f t="shared" si="5"/>
        <v>3656.3983848000003</v>
      </c>
      <c r="G84" s="15">
        <f t="shared" si="5"/>
        <v>3839.2183040400005</v>
      </c>
      <c r="H84" s="15">
        <f t="shared" si="5"/>
        <v>4031.1792192420007</v>
      </c>
      <c r="I84" s="15">
        <f t="shared" si="5"/>
        <v>4232.7381802041009</v>
      </c>
    </row>
    <row r="85" spans="1:9" ht="15.75" x14ac:dyDescent="0.25">
      <c r="A85" s="1">
        <v>4</v>
      </c>
      <c r="B85" s="1" t="s">
        <v>25</v>
      </c>
      <c r="C85" s="15">
        <f>(C84*12%)+C84</f>
        <v>3537.558528</v>
      </c>
      <c r="D85" s="15">
        <f t="shared" si="5"/>
        <v>3714.4364544</v>
      </c>
      <c r="E85" s="15">
        <f t="shared" si="5"/>
        <v>3900.1582771200001</v>
      </c>
      <c r="F85" s="15">
        <f t="shared" si="5"/>
        <v>4095.1661909760001</v>
      </c>
      <c r="G85" s="15">
        <f t="shared" si="5"/>
        <v>4299.9245005248004</v>
      </c>
      <c r="H85" s="15">
        <f t="shared" si="5"/>
        <v>4514.9207255510401</v>
      </c>
      <c r="I85" s="15">
        <f t="shared" si="5"/>
        <v>4740.6667618285919</v>
      </c>
    </row>
    <row r="86" spans="1:9" ht="15.75" x14ac:dyDescent="0.25">
      <c r="A86" s="1"/>
      <c r="B86" s="1"/>
      <c r="C86" s="15"/>
      <c r="D86" s="15"/>
      <c r="E86" s="15"/>
      <c r="F86" s="15"/>
      <c r="G86" s="15"/>
      <c r="H86" s="15"/>
      <c r="I86" s="15"/>
    </row>
    <row r="87" spans="1:9" ht="15.75" x14ac:dyDescent="0.25">
      <c r="A87" s="11" t="s">
        <v>35</v>
      </c>
      <c r="B87" s="1"/>
      <c r="C87" s="2"/>
      <c r="D87" s="2"/>
      <c r="E87" s="2"/>
      <c r="F87" s="2"/>
      <c r="G87" s="2"/>
      <c r="H87" s="2"/>
      <c r="I87" s="2"/>
    </row>
    <row r="88" spans="1:9" ht="15.75" x14ac:dyDescent="0.25">
      <c r="A88" s="11" t="s">
        <v>36</v>
      </c>
      <c r="B88" s="11"/>
      <c r="C88" s="12"/>
      <c r="D88" s="2"/>
      <c r="E88" s="2"/>
      <c r="F88" s="2"/>
      <c r="G88" s="2"/>
      <c r="H88" s="2"/>
      <c r="I88" s="2"/>
    </row>
    <row r="89" spans="1:9" ht="15.75" x14ac:dyDescent="0.25">
      <c r="A89" s="11" t="s">
        <v>33</v>
      </c>
      <c r="B89" s="11"/>
      <c r="C89" s="12"/>
      <c r="D89" s="3"/>
      <c r="E89" s="4"/>
      <c r="F89" s="4"/>
      <c r="G89" s="4"/>
      <c r="H89" s="4"/>
      <c r="I89" s="4"/>
    </row>
    <row r="91" spans="1:9" ht="15.75" x14ac:dyDescent="0.25">
      <c r="A91" s="27" t="s">
        <v>42</v>
      </c>
      <c r="B91" s="27"/>
      <c r="C91" s="27"/>
      <c r="D91" s="27"/>
      <c r="E91" s="27"/>
      <c r="F91" s="27"/>
      <c r="G91" s="27"/>
      <c r="H91" s="27"/>
      <c r="I91" s="27"/>
    </row>
    <row r="92" spans="1:9" ht="15.75" x14ac:dyDescent="0.25">
      <c r="A92" s="16" t="s">
        <v>38</v>
      </c>
      <c r="B92" s="17">
        <v>3847.56</v>
      </c>
      <c r="C92" s="2"/>
      <c r="D92" s="3"/>
      <c r="E92" s="4"/>
      <c r="F92" s="4"/>
      <c r="G92" s="4"/>
      <c r="H92" s="4"/>
      <c r="I92" s="4"/>
    </row>
    <row r="93" spans="1:9" ht="15.75" x14ac:dyDescent="0.25">
      <c r="A93" s="1"/>
      <c r="B93" s="1"/>
      <c r="C93" s="2"/>
      <c r="D93" s="3"/>
      <c r="E93" s="4"/>
      <c r="F93" s="4"/>
      <c r="G93" s="4"/>
      <c r="H93" s="1"/>
      <c r="I93" s="4"/>
    </row>
    <row r="94" spans="1:9" ht="15.75" x14ac:dyDescent="0.25">
      <c r="A94" s="5" t="s">
        <v>4</v>
      </c>
      <c r="B94" s="5" t="s">
        <v>7</v>
      </c>
      <c r="C94" s="7" t="s">
        <v>3</v>
      </c>
      <c r="D94" s="8" t="s">
        <v>8</v>
      </c>
      <c r="E94" s="7" t="s">
        <v>29</v>
      </c>
      <c r="F94" s="7" t="s">
        <v>16</v>
      </c>
      <c r="G94" s="7" t="s">
        <v>20</v>
      </c>
      <c r="H94" s="7" t="s">
        <v>24</v>
      </c>
      <c r="I94" s="7" t="s">
        <v>27</v>
      </c>
    </row>
    <row r="95" spans="1:9" ht="15.75" x14ac:dyDescent="0.25">
      <c r="A95" s="1">
        <v>4</v>
      </c>
      <c r="B95" s="1" t="s">
        <v>23</v>
      </c>
      <c r="C95" s="15">
        <f>3847.56</f>
        <v>3847.56</v>
      </c>
      <c r="D95" s="15">
        <f t="shared" ref="D95:I96" si="6">(C95*5%)+C95</f>
        <v>4039.9380000000001</v>
      </c>
      <c r="E95" s="15">
        <f t="shared" si="6"/>
        <v>4241.9349000000002</v>
      </c>
      <c r="F95" s="15">
        <f t="shared" si="6"/>
        <v>4454.031645</v>
      </c>
      <c r="G95" s="15">
        <f t="shared" si="6"/>
        <v>4676.7332272499998</v>
      </c>
      <c r="H95" s="15">
        <f t="shared" si="6"/>
        <v>4910.5698886125001</v>
      </c>
      <c r="I95" s="15">
        <f t="shared" si="6"/>
        <v>5156.0983830431251</v>
      </c>
    </row>
    <row r="96" spans="1:9" ht="15.75" x14ac:dyDescent="0.25">
      <c r="A96" s="1">
        <v>4</v>
      </c>
      <c r="B96" s="1" t="s">
        <v>25</v>
      </c>
      <c r="C96" s="15">
        <f>(C95*16%)+C95</f>
        <v>4463.1696000000002</v>
      </c>
      <c r="D96" s="15">
        <f t="shared" si="6"/>
        <v>4686.3280800000002</v>
      </c>
      <c r="E96" s="15">
        <f t="shared" si="6"/>
        <v>4920.6444840000004</v>
      </c>
      <c r="F96" s="15">
        <f t="shared" si="6"/>
        <v>5166.6767082000006</v>
      </c>
      <c r="G96" s="15">
        <f t="shared" si="6"/>
        <v>5425.0105436100002</v>
      </c>
      <c r="H96" s="15">
        <f t="shared" si="6"/>
        <v>5696.2610707905005</v>
      </c>
      <c r="I96" s="15">
        <f t="shared" si="6"/>
        <v>5981.0741243300254</v>
      </c>
    </row>
    <row r="97" spans="1:9" ht="15.75" x14ac:dyDescent="0.25">
      <c r="A97" s="1"/>
      <c r="B97" s="1"/>
      <c r="C97" s="15"/>
      <c r="D97" s="15"/>
      <c r="E97" s="15"/>
      <c r="F97" s="15"/>
      <c r="G97" s="15"/>
      <c r="H97" s="15"/>
      <c r="I97" s="15"/>
    </row>
    <row r="98" spans="1:9" ht="15.75" x14ac:dyDescent="0.25">
      <c r="A98" s="11" t="s">
        <v>43</v>
      </c>
      <c r="B98" s="1"/>
      <c r="C98" s="2"/>
      <c r="D98" s="2"/>
      <c r="E98" s="2"/>
      <c r="F98" s="2"/>
      <c r="G98" s="2"/>
      <c r="H98" s="2"/>
      <c r="I98" s="2"/>
    </row>
    <row r="99" spans="1:9" ht="15.75" x14ac:dyDescent="0.25">
      <c r="A99" s="11" t="s">
        <v>44</v>
      </c>
      <c r="B99" s="11"/>
      <c r="C99" s="12"/>
      <c r="D99" s="2"/>
      <c r="E99" s="2"/>
      <c r="F99" s="2"/>
      <c r="G99" s="2"/>
      <c r="H99" s="2"/>
      <c r="I99" s="2"/>
    </row>
    <row r="100" spans="1:9" ht="15.75" x14ac:dyDescent="0.25">
      <c r="A100" s="11" t="s">
        <v>33</v>
      </c>
      <c r="B100" s="11"/>
      <c r="C100" s="12"/>
      <c r="D100" s="3"/>
      <c r="E100" s="4"/>
      <c r="F100" s="4"/>
      <c r="G100" s="4"/>
      <c r="H100" s="4"/>
      <c r="I100" s="4"/>
    </row>
    <row r="101" spans="1:9" ht="15.75" x14ac:dyDescent="0.25">
      <c r="A101" s="11"/>
      <c r="B101" s="1"/>
      <c r="C101" s="2"/>
      <c r="D101" s="3"/>
      <c r="E101" s="4"/>
      <c r="F101" s="4"/>
      <c r="G101" s="4"/>
      <c r="H101" s="4"/>
      <c r="I101" s="4"/>
    </row>
    <row r="102" spans="1:9" ht="15.75" x14ac:dyDescent="0.25">
      <c r="A102" s="27" t="s">
        <v>45</v>
      </c>
      <c r="B102" s="27"/>
      <c r="C102" s="27"/>
      <c r="D102" s="27"/>
      <c r="E102" s="27"/>
      <c r="F102" s="27"/>
      <c r="G102" s="27"/>
      <c r="H102" s="27"/>
      <c r="I102" s="27"/>
    </row>
    <row r="103" spans="1:9" ht="15.75" x14ac:dyDescent="0.25">
      <c r="A103" s="16" t="s">
        <v>38</v>
      </c>
      <c r="B103" s="17">
        <v>4514.9399999999996</v>
      </c>
      <c r="C103" s="2"/>
      <c r="D103" s="3"/>
      <c r="E103" s="4"/>
      <c r="F103" s="4"/>
      <c r="G103" s="4"/>
      <c r="H103" s="4"/>
      <c r="I103" s="4"/>
    </row>
    <row r="104" spans="1:9" ht="15.75" x14ac:dyDescent="0.25">
      <c r="A104" s="1"/>
      <c r="B104" s="1"/>
      <c r="C104" s="2"/>
      <c r="D104" s="3"/>
      <c r="E104" s="4"/>
      <c r="F104" s="4"/>
      <c r="G104" s="4"/>
      <c r="H104" s="1"/>
      <c r="I104" s="4"/>
    </row>
    <row r="105" spans="1:9" ht="15.75" x14ac:dyDescent="0.25">
      <c r="A105" s="5" t="s">
        <v>4</v>
      </c>
      <c r="B105" s="5" t="s">
        <v>7</v>
      </c>
      <c r="C105" s="7" t="s">
        <v>3</v>
      </c>
      <c r="D105" s="8" t="s">
        <v>8</v>
      </c>
      <c r="E105" s="7" t="s">
        <v>29</v>
      </c>
      <c r="F105" s="7" t="s">
        <v>16</v>
      </c>
      <c r="G105" s="7" t="s">
        <v>20</v>
      </c>
      <c r="H105" s="7" t="s">
        <v>24</v>
      </c>
      <c r="I105" s="7" t="s">
        <v>27</v>
      </c>
    </row>
    <row r="106" spans="1:9" ht="15.75" x14ac:dyDescent="0.25">
      <c r="A106" s="1">
        <v>4</v>
      </c>
      <c r="B106" s="1" t="s">
        <v>23</v>
      </c>
      <c r="C106" s="15">
        <f>4514.94</f>
        <v>4514.9399999999996</v>
      </c>
      <c r="D106" s="15">
        <f t="shared" ref="D106:I107" si="7">(C106*5%)+C106</f>
        <v>4740.6869999999999</v>
      </c>
      <c r="E106" s="15">
        <f t="shared" si="7"/>
        <v>4977.7213499999998</v>
      </c>
      <c r="F106" s="15">
        <f t="shared" si="7"/>
        <v>5226.6074174999994</v>
      </c>
      <c r="G106" s="15">
        <f t="shared" si="7"/>
        <v>5487.9377883749994</v>
      </c>
      <c r="H106" s="15">
        <f t="shared" si="7"/>
        <v>5762.3346777937495</v>
      </c>
      <c r="I106" s="15">
        <f t="shared" si="7"/>
        <v>6050.4514116834371</v>
      </c>
    </row>
    <row r="107" spans="1:9" ht="15.75" x14ac:dyDescent="0.25">
      <c r="A107" s="1">
        <v>4</v>
      </c>
      <c r="B107" s="1" t="s">
        <v>25</v>
      </c>
      <c r="C107" s="15">
        <f>(C106*16%)+C106</f>
        <v>5237.3303999999998</v>
      </c>
      <c r="D107" s="15">
        <f t="shared" si="7"/>
        <v>5499.1969199999994</v>
      </c>
      <c r="E107" s="15">
        <f t="shared" si="7"/>
        <v>5774.1567659999992</v>
      </c>
      <c r="F107" s="15">
        <f t="shared" si="7"/>
        <v>6062.864604299999</v>
      </c>
      <c r="G107" s="15">
        <f t="shared" si="7"/>
        <v>6366.0078345149986</v>
      </c>
      <c r="H107" s="15">
        <f t="shared" si="7"/>
        <v>6684.3082262407488</v>
      </c>
      <c r="I107" s="15">
        <f t="shared" si="7"/>
        <v>7018.5236375527866</v>
      </c>
    </row>
    <row r="108" spans="1:9" ht="15.75" x14ac:dyDescent="0.25">
      <c r="A108" s="1"/>
      <c r="B108" s="1"/>
      <c r="C108" s="15"/>
      <c r="D108" s="15"/>
      <c r="E108" s="15"/>
      <c r="F108" s="15"/>
      <c r="G108" s="15"/>
      <c r="H108" s="15"/>
      <c r="I108" s="15"/>
    </row>
    <row r="109" spans="1:9" ht="15.75" x14ac:dyDescent="0.25">
      <c r="A109" s="11" t="s">
        <v>43</v>
      </c>
      <c r="B109" s="1"/>
      <c r="C109" s="2"/>
      <c r="D109" s="2"/>
      <c r="E109" s="2"/>
      <c r="F109" s="2"/>
      <c r="G109" s="2"/>
      <c r="H109" s="2"/>
      <c r="I109" s="2"/>
    </row>
    <row r="110" spans="1:9" ht="15.75" x14ac:dyDescent="0.25">
      <c r="A110" s="11" t="s">
        <v>44</v>
      </c>
      <c r="B110" s="11"/>
      <c r="C110" s="12"/>
      <c r="D110" s="2"/>
      <c r="E110" s="2"/>
      <c r="F110" s="2"/>
      <c r="G110" s="2"/>
      <c r="H110" s="2"/>
      <c r="I110" s="2"/>
    </row>
    <row r="111" spans="1:9" ht="15.75" x14ac:dyDescent="0.25">
      <c r="A111" s="11" t="s">
        <v>33</v>
      </c>
      <c r="B111" s="11"/>
      <c r="C111" s="12"/>
      <c r="D111" s="3"/>
      <c r="E111" s="4"/>
      <c r="F111" s="4"/>
      <c r="G111" s="4"/>
      <c r="H111" s="4"/>
      <c r="I111" s="4"/>
    </row>
    <row r="112" spans="1:9" ht="15.75" x14ac:dyDescent="0.25">
      <c r="A112" s="11"/>
      <c r="B112" s="1"/>
      <c r="C112" s="2"/>
      <c r="D112" s="3"/>
      <c r="E112" s="4"/>
      <c r="F112" s="4"/>
      <c r="G112" s="4"/>
      <c r="H112" s="4"/>
      <c r="I112" s="4"/>
    </row>
    <row r="113" spans="1:9" ht="15.75" x14ac:dyDescent="0.25">
      <c r="A113" s="27" t="s">
        <v>46</v>
      </c>
      <c r="B113" s="27"/>
      <c r="C113" s="27"/>
      <c r="D113" s="27"/>
      <c r="E113" s="27"/>
      <c r="F113" s="27"/>
      <c r="G113" s="27"/>
      <c r="H113" s="27"/>
      <c r="I113" s="27"/>
    </row>
    <row r="114" spans="1:9" ht="15.75" x14ac:dyDescent="0.25">
      <c r="A114" s="16" t="s">
        <v>38</v>
      </c>
      <c r="B114" s="17">
        <v>5395.84</v>
      </c>
      <c r="C114" s="2"/>
      <c r="D114" s="3"/>
      <c r="E114" s="4"/>
      <c r="F114" s="4"/>
      <c r="G114" s="4"/>
      <c r="H114" s="4"/>
      <c r="I114" s="4"/>
    </row>
    <row r="115" spans="1:9" ht="15.75" x14ac:dyDescent="0.25">
      <c r="A115" s="1"/>
      <c r="B115" s="1"/>
      <c r="C115" s="2"/>
      <c r="D115" s="3"/>
      <c r="E115" s="4"/>
      <c r="F115" s="4"/>
      <c r="G115" s="4"/>
      <c r="H115" s="1"/>
      <c r="I115" s="4"/>
    </row>
    <row r="116" spans="1:9" ht="15.75" x14ac:dyDescent="0.25">
      <c r="A116" s="5" t="s">
        <v>4</v>
      </c>
      <c r="B116" s="5" t="s">
        <v>7</v>
      </c>
      <c r="C116" s="7" t="s">
        <v>3</v>
      </c>
      <c r="D116" s="8" t="s">
        <v>8</v>
      </c>
      <c r="E116" s="7" t="s">
        <v>29</v>
      </c>
      <c r="F116" s="7" t="s">
        <v>16</v>
      </c>
      <c r="G116" s="7" t="s">
        <v>20</v>
      </c>
      <c r="H116" s="7" t="s">
        <v>24</v>
      </c>
      <c r="I116" s="7" t="s">
        <v>27</v>
      </c>
    </row>
    <row r="117" spans="1:9" ht="15.75" x14ac:dyDescent="0.25">
      <c r="A117" s="1">
        <v>4</v>
      </c>
      <c r="B117" s="1" t="s">
        <v>23</v>
      </c>
      <c r="C117" s="15">
        <f>5395.84</f>
        <v>5395.84</v>
      </c>
      <c r="D117" s="15">
        <f t="shared" ref="D117:I118" si="8">(C117*5%)+C117</f>
        <v>5665.6320000000005</v>
      </c>
      <c r="E117" s="15">
        <f t="shared" si="8"/>
        <v>5948.9136000000008</v>
      </c>
      <c r="F117" s="15">
        <f t="shared" si="8"/>
        <v>6246.3592800000006</v>
      </c>
      <c r="G117" s="15">
        <f t="shared" si="8"/>
        <v>6558.6772440000004</v>
      </c>
      <c r="H117" s="15">
        <f t="shared" si="8"/>
        <v>6886.6111062</v>
      </c>
      <c r="I117" s="15">
        <f t="shared" si="8"/>
        <v>7230.9416615099999</v>
      </c>
    </row>
    <row r="118" spans="1:9" ht="15.75" x14ac:dyDescent="0.25">
      <c r="A118" s="1">
        <v>4</v>
      </c>
      <c r="B118" s="1" t="s">
        <v>25</v>
      </c>
      <c r="C118" s="15">
        <f>(C117*16%)+C117</f>
        <v>6259.1743999999999</v>
      </c>
      <c r="D118" s="15">
        <f t="shared" si="8"/>
        <v>6572.1331199999995</v>
      </c>
      <c r="E118" s="15">
        <f t="shared" si="8"/>
        <v>6900.7397759999994</v>
      </c>
      <c r="F118" s="15">
        <f t="shared" si="8"/>
        <v>7245.776764799999</v>
      </c>
      <c r="G118" s="15">
        <f t="shared" si="8"/>
        <v>7608.0656030399987</v>
      </c>
      <c r="H118" s="15">
        <f t="shared" si="8"/>
        <v>7988.4688831919984</v>
      </c>
      <c r="I118" s="15">
        <f t="shared" si="8"/>
        <v>8387.8923273515975</v>
      </c>
    </row>
    <row r="119" spans="1:9" ht="15.75" x14ac:dyDescent="0.25">
      <c r="A119" s="1"/>
      <c r="B119" s="1"/>
      <c r="C119" s="15"/>
      <c r="D119" s="15"/>
      <c r="E119" s="15"/>
      <c r="F119" s="15"/>
      <c r="G119" s="15"/>
      <c r="H119" s="15"/>
      <c r="I119" s="15"/>
    </row>
    <row r="120" spans="1:9" ht="15.75" x14ac:dyDescent="0.25">
      <c r="A120" s="11" t="s">
        <v>43</v>
      </c>
      <c r="B120" s="1"/>
      <c r="C120" s="2"/>
      <c r="D120" s="2"/>
      <c r="E120" s="2"/>
      <c r="F120" s="2"/>
      <c r="G120" s="2"/>
      <c r="H120" s="2"/>
      <c r="I120" s="2"/>
    </row>
    <row r="121" spans="1:9" ht="15.75" x14ac:dyDescent="0.25">
      <c r="A121" s="11" t="s">
        <v>44</v>
      </c>
      <c r="B121" s="11"/>
      <c r="C121" s="12"/>
      <c r="D121" s="2"/>
      <c r="E121" s="2"/>
      <c r="F121" s="2"/>
      <c r="G121" s="2"/>
      <c r="H121" s="2"/>
      <c r="I121" s="2"/>
    </row>
    <row r="122" spans="1:9" ht="15.75" x14ac:dyDescent="0.25">
      <c r="A122" s="11" t="s">
        <v>33</v>
      </c>
      <c r="B122" s="11"/>
      <c r="C122" s="12"/>
      <c r="D122" s="3"/>
      <c r="E122" s="4"/>
      <c r="F122" s="4"/>
      <c r="G122" s="4"/>
      <c r="H122" s="4"/>
      <c r="I122" s="4"/>
    </row>
    <row r="124" spans="1:9" ht="15.75" x14ac:dyDescent="0.25">
      <c r="A124" s="27" t="s">
        <v>47</v>
      </c>
      <c r="B124" s="27"/>
      <c r="C124" s="27"/>
      <c r="D124" s="27"/>
      <c r="E124" s="27"/>
      <c r="F124" s="27"/>
      <c r="G124" s="27"/>
      <c r="H124" s="27"/>
      <c r="I124" s="27"/>
    </row>
    <row r="125" spans="1:9" ht="15.75" x14ac:dyDescent="0.25">
      <c r="A125" s="16" t="s">
        <v>38</v>
      </c>
      <c r="B125" s="17">
        <v>4992.76</v>
      </c>
      <c r="C125" s="2"/>
      <c r="D125" s="3"/>
      <c r="E125" s="4"/>
      <c r="F125" s="4"/>
      <c r="G125" s="4"/>
      <c r="H125" s="4"/>
      <c r="I125" s="4"/>
    </row>
    <row r="126" spans="1:9" ht="15.75" x14ac:dyDescent="0.25">
      <c r="A126" s="1"/>
      <c r="B126" s="1"/>
      <c r="C126" s="2"/>
      <c r="D126" s="3"/>
      <c r="E126" s="4"/>
      <c r="F126" s="4"/>
      <c r="G126" s="4"/>
      <c r="H126" s="1"/>
      <c r="I126" s="4"/>
    </row>
    <row r="127" spans="1:9" ht="15.75" x14ac:dyDescent="0.25">
      <c r="A127" s="5" t="s">
        <v>4</v>
      </c>
      <c r="B127" s="5" t="s">
        <v>7</v>
      </c>
      <c r="C127" s="7" t="s">
        <v>3</v>
      </c>
      <c r="D127" s="8" t="s">
        <v>8</v>
      </c>
      <c r="E127" s="7" t="s">
        <v>29</v>
      </c>
      <c r="F127" s="7" t="s">
        <v>16</v>
      </c>
      <c r="G127" s="7" t="s">
        <v>20</v>
      </c>
      <c r="H127" s="7" t="s">
        <v>24</v>
      </c>
      <c r="I127" s="7" t="s">
        <v>27</v>
      </c>
    </row>
    <row r="128" spans="1:9" ht="15.75" x14ac:dyDescent="0.25">
      <c r="A128" s="1">
        <v>4</v>
      </c>
      <c r="B128" s="1" t="s">
        <v>23</v>
      </c>
      <c r="C128" s="15">
        <f>4992.76</f>
        <v>4992.76</v>
      </c>
      <c r="D128" s="15">
        <f t="shared" ref="D128:I129" si="9">(C128*5%)+C128</f>
        <v>5242.3980000000001</v>
      </c>
      <c r="E128" s="15">
        <f t="shared" si="9"/>
        <v>5504.5178999999998</v>
      </c>
      <c r="F128" s="15">
        <f t="shared" si="9"/>
        <v>5779.7437949999994</v>
      </c>
      <c r="G128" s="15">
        <f t="shared" si="9"/>
        <v>6068.7309847499992</v>
      </c>
      <c r="H128" s="15">
        <f t="shared" si="9"/>
        <v>6372.1675339874992</v>
      </c>
      <c r="I128" s="15">
        <f t="shared" si="9"/>
        <v>6690.7759106868743</v>
      </c>
    </row>
    <row r="129" spans="1:9" ht="15.75" x14ac:dyDescent="0.25">
      <c r="A129" s="1">
        <v>4</v>
      </c>
      <c r="B129" s="1" t="s">
        <v>25</v>
      </c>
      <c r="C129" s="15">
        <f>(C128*16%)+C128</f>
        <v>5791.6016</v>
      </c>
      <c r="D129" s="15">
        <f t="shared" si="9"/>
        <v>6081.1816799999997</v>
      </c>
      <c r="E129" s="15">
        <f t="shared" si="9"/>
        <v>6385.2407640000001</v>
      </c>
      <c r="F129" s="15">
        <f t="shared" si="9"/>
        <v>6704.5028022000006</v>
      </c>
      <c r="G129" s="15">
        <f t="shared" si="9"/>
        <v>7039.7279423100008</v>
      </c>
      <c r="H129" s="15">
        <f t="shared" si="9"/>
        <v>7391.7143394255008</v>
      </c>
      <c r="I129" s="15">
        <f t="shared" si="9"/>
        <v>7761.3000563967762</v>
      </c>
    </row>
    <row r="130" spans="1:9" ht="15.75" x14ac:dyDescent="0.25">
      <c r="A130" s="1"/>
      <c r="B130" s="1"/>
      <c r="C130" s="15"/>
      <c r="D130" s="15"/>
      <c r="E130" s="15"/>
      <c r="F130" s="15"/>
      <c r="G130" s="15"/>
      <c r="H130" s="15"/>
      <c r="I130" s="15"/>
    </row>
    <row r="131" spans="1:9" ht="15.75" x14ac:dyDescent="0.25">
      <c r="A131" s="11" t="s">
        <v>43</v>
      </c>
      <c r="B131" s="1"/>
      <c r="C131" s="2"/>
      <c r="D131" s="2"/>
      <c r="E131" s="2"/>
      <c r="F131" s="2"/>
      <c r="G131" s="2"/>
      <c r="H131" s="2"/>
      <c r="I131" s="2"/>
    </row>
    <row r="132" spans="1:9" ht="15.75" x14ac:dyDescent="0.25">
      <c r="A132" s="11" t="s">
        <v>44</v>
      </c>
      <c r="B132" s="11"/>
      <c r="C132" s="12"/>
      <c r="D132" s="2"/>
      <c r="E132" s="2"/>
      <c r="F132" s="2"/>
      <c r="G132" s="2"/>
      <c r="H132" s="2"/>
      <c r="I132" s="2"/>
    </row>
    <row r="133" spans="1:9" ht="15.75" x14ac:dyDescent="0.25">
      <c r="A133" s="11" t="s">
        <v>33</v>
      </c>
      <c r="B133" s="11"/>
      <c r="C133" s="12"/>
      <c r="D133" s="3"/>
      <c r="E133" s="4"/>
      <c r="F133" s="4"/>
      <c r="G133" s="4"/>
      <c r="H133" s="4"/>
      <c r="I133" s="4"/>
    </row>
    <row r="134" spans="1:9" ht="15.75" x14ac:dyDescent="0.25">
      <c r="A134" s="11"/>
      <c r="B134" s="1"/>
      <c r="C134" s="2"/>
      <c r="D134" s="3"/>
      <c r="E134" s="4"/>
      <c r="F134" s="4"/>
      <c r="G134" s="4"/>
      <c r="H134" s="4"/>
      <c r="I134" s="4"/>
    </row>
    <row r="135" spans="1:9" ht="15.75" x14ac:dyDescent="0.25">
      <c r="A135" s="27" t="s">
        <v>48</v>
      </c>
      <c r="B135" s="27"/>
      <c r="C135" s="27"/>
      <c r="D135" s="27"/>
      <c r="E135" s="27"/>
      <c r="F135" s="27"/>
      <c r="G135" s="27"/>
      <c r="H135" s="27"/>
      <c r="I135" s="27"/>
    </row>
    <row r="136" spans="1:9" ht="15.75" x14ac:dyDescent="0.25">
      <c r="A136" s="16" t="s">
        <v>38</v>
      </c>
      <c r="B136" s="17">
        <v>3530.52</v>
      </c>
      <c r="C136" s="2"/>
      <c r="D136" s="3"/>
      <c r="E136" s="4"/>
      <c r="F136" s="4"/>
      <c r="G136" s="4"/>
      <c r="H136" s="4"/>
      <c r="I136" s="4"/>
    </row>
    <row r="137" spans="1:9" ht="15.75" x14ac:dyDescent="0.25">
      <c r="A137" s="1"/>
      <c r="B137" s="1"/>
      <c r="C137" s="2"/>
      <c r="D137" s="3"/>
      <c r="E137" s="4"/>
      <c r="F137" s="4"/>
      <c r="G137" s="4"/>
      <c r="H137" s="1"/>
      <c r="I137" s="4"/>
    </row>
    <row r="138" spans="1:9" ht="15.75" x14ac:dyDescent="0.25">
      <c r="A138" s="5" t="s">
        <v>4</v>
      </c>
      <c r="B138" s="5" t="s">
        <v>7</v>
      </c>
      <c r="C138" s="7" t="s">
        <v>3</v>
      </c>
      <c r="D138" s="8" t="s">
        <v>8</v>
      </c>
      <c r="E138" s="7" t="s">
        <v>29</v>
      </c>
      <c r="F138" s="7" t="s">
        <v>16</v>
      </c>
      <c r="G138" s="7" t="s">
        <v>20</v>
      </c>
      <c r="H138" s="7" t="s">
        <v>24</v>
      </c>
      <c r="I138" s="7" t="s">
        <v>27</v>
      </c>
    </row>
    <row r="139" spans="1:9" ht="15.75" x14ac:dyDescent="0.25">
      <c r="A139" s="1">
        <v>4</v>
      </c>
      <c r="B139" s="1" t="s">
        <v>23</v>
      </c>
      <c r="C139" s="15">
        <f>3530.52</f>
        <v>3530.52</v>
      </c>
      <c r="D139" s="15">
        <f t="shared" ref="D139:I140" si="10">(C139*5%)+C139</f>
        <v>3707.0459999999998</v>
      </c>
      <c r="E139" s="15">
        <f t="shared" si="10"/>
        <v>3892.3982999999998</v>
      </c>
      <c r="F139" s="15">
        <f t="shared" si="10"/>
        <v>4087.0182150000001</v>
      </c>
      <c r="G139" s="15">
        <f t="shared" si="10"/>
        <v>4291.3691257500004</v>
      </c>
      <c r="H139" s="15">
        <f t="shared" si="10"/>
        <v>4505.9375820375008</v>
      </c>
      <c r="I139" s="15">
        <f t="shared" si="10"/>
        <v>4731.2344611393755</v>
      </c>
    </row>
    <row r="140" spans="1:9" ht="15.75" x14ac:dyDescent="0.25">
      <c r="A140" s="1">
        <v>4</v>
      </c>
      <c r="B140" s="1" t="s">
        <v>25</v>
      </c>
      <c r="C140" s="15">
        <f>(C139*16%)+C139</f>
        <v>4095.4031999999997</v>
      </c>
      <c r="D140" s="15">
        <f t="shared" si="10"/>
        <v>4300.1733599999998</v>
      </c>
      <c r="E140" s="15">
        <f t="shared" si="10"/>
        <v>4515.1820280000002</v>
      </c>
      <c r="F140" s="15">
        <f t="shared" si="10"/>
        <v>4740.9411294000001</v>
      </c>
      <c r="G140" s="15">
        <f t="shared" si="10"/>
        <v>4977.9881858700001</v>
      </c>
      <c r="H140" s="15">
        <f t="shared" si="10"/>
        <v>5226.8875951635</v>
      </c>
      <c r="I140" s="15">
        <f t="shared" si="10"/>
        <v>5488.2319749216749</v>
      </c>
    </row>
    <row r="141" spans="1:9" ht="15.75" x14ac:dyDescent="0.25">
      <c r="A141" s="1"/>
      <c r="B141" s="1"/>
      <c r="C141" s="15"/>
      <c r="D141" s="15"/>
      <c r="E141" s="15"/>
      <c r="F141" s="15"/>
      <c r="G141" s="15"/>
      <c r="H141" s="15"/>
      <c r="I141" s="15"/>
    </row>
    <row r="142" spans="1:9" ht="15.75" x14ac:dyDescent="0.25">
      <c r="A142" s="11" t="s">
        <v>43</v>
      </c>
      <c r="B142" s="1"/>
      <c r="C142" s="2"/>
      <c r="D142" s="2"/>
      <c r="E142" s="2"/>
      <c r="F142" s="2"/>
      <c r="G142" s="2"/>
      <c r="H142" s="2"/>
      <c r="I142" s="2"/>
    </row>
    <row r="143" spans="1:9" ht="15.75" x14ac:dyDescent="0.25">
      <c r="A143" s="11" t="s">
        <v>44</v>
      </c>
      <c r="B143" s="11"/>
      <c r="C143" s="12"/>
      <c r="D143" s="2"/>
      <c r="E143" s="2"/>
      <c r="F143" s="2"/>
      <c r="G143" s="2"/>
      <c r="H143" s="2"/>
      <c r="I143" s="2"/>
    </row>
    <row r="144" spans="1:9" ht="15.75" x14ac:dyDescent="0.25">
      <c r="A144" s="11" t="s">
        <v>33</v>
      </c>
      <c r="B144" s="11"/>
      <c r="C144" s="12"/>
      <c r="D144" s="3"/>
      <c r="E144" s="4"/>
      <c r="F144" s="4"/>
      <c r="G144" s="4"/>
      <c r="H144" s="4"/>
      <c r="I144" s="4"/>
    </row>
    <row r="145" spans="1:9" ht="15.75" x14ac:dyDescent="0.25">
      <c r="A145" s="11"/>
      <c r="B145" s="1"/>
      <c r="C145" s="2"/>
      <c r="D145" s="3"/>
      <c r="E145" s="4"/>
      <c r="F145" s="4"/>
      <c r="G145" s="4"/>
      <c r="H145" s="4"/>
      <c r="I145" s="4"/>
    </row>
    <row r="146" spans="1:9" ht="15.75" x14ac:dyDescent="0.25">
      <c r="A146" s="27" t="s">
        <v>49</v>
      </c>
      <c r="B146" s="27"/>
      <c r="C146" s="27"/>
      <c r="D146" s="27"/>
      <c r="E146" s="27"/>
      <c r="F146" s="27"/>
      <c r="G146" s="27"/>
      <c r="H146" s="27"/>
      <c r="I146" s="27"/>
    </row>
    <row r="147" spans="1:9" ht="15.75" x14ac:dyDescent="0.25">
      <c r="A147" s="16" t="s">
        <v>38</v>
      </c>
      <c r="B147" s="17">
        <v>3864.98</v>
      </c>
      <c r="C147" s="2"/>
      <c r="D147" s="3"/>
      <c r="E147" s="4"/>
      <c r="F147" s="4"/>
      <c r="G147" s="4"/>
      <c r="H147" s="4"/>
      <c r="I147" s="4"/>
    </row>
    <row r="148" spans="1:9" ht="15.75" x14ac:dyDescent="0.25">
      <c r="A148" s="1"/>
      <c r="B148" s="1"/>
      <c r="C148" s="2"/>
      <c r="D148" s="3"/>
      <c r="E148" s="4"/>
      <c r="F148" s="4"/>
      <c r="G148" s="4"/>
      <c r="H148" s="1"/>
      <c r="I148" s="4"/>
    </row>
    <row r="149" spans="1:9" ht="15.75" x14ac:dyDescent="0.25">
      <c r="A149" s="5" t="s">
        <v>4</v>
      </c>
      <c r="B149" s="5" t="s">
        <v>7</v>
      </c>
      <c r="C149" s="7" t="s">
        <v>3</v>
      </c>
      <c r="D149" s="8" t="s">
        <v>8</v>
      </c>
      <c r="E149" s="7" t="s">
        <v>29</v>
      </c>
      <c r="F149" s="7" t="s">
        <v>16</v>
      </c>
      <c r="G149" s="7" t="s">
        <v>20</v>
      </c>
      <c r="H149" s="7" t="s">
        <v>24</v>
      </c>
      <c r="I149" s="7" t="s">
        <v>27</v>
      </c>
    </row>
    <row r="150" spans="1:9" ht="15.75" x14ac:dyDescent="0.25">
      <c r="A150" s="1">
        <v>4</v>
      </c>
      <c r="B150" s="1" t="s">
        <v>23</v>
      </c>
      <c r="C150" s="15">
        <f>3864.98</f>
        <v>3864.98</v>
      </c>
      <c r="D150" s="15">
        <f t="shared" ref="D150:I151" si="11">(C150*5%)+C150</f>
        <v>4058.2290000000003</v>
      </c>
      <c r="E150" s="15">
        <f t="shared" si="11"/>
        <v>4261.1404499999999</v>
      </c>
      <c r="F150" s="15">
        <f t="shared" si="11"/>
        <v>4474.1974725</v>
      </c>
      <c r="G150" s="15">
        <f t="shared" si="11"/>
        <v>4697.907346125</v>
      </c>
      <c r="H150" s="15">
        <f t="shared" si="11"/>
        <v>4932.8027134312497</v>
      </c>
      <c r="I150" s="15">
        <f t="shared" si="11"/>
        <v>5179.442849102812</v>
      </c>
    </row>
    <row r="151" spans="1:9" ht="15.75" x14ac:dyDescent="0.25">
      <c r="A151" s="1">
        <v>4</v>
      </c>
      <c r="B151" s="1" t="s">
        <v>25</v>
      </c>
      <c r="C151" s="15">
        <f>(C150*16%)+C150</f>
        <v>4483.3768</v>
      </c>
      <c r="D151" s="15">
        <f t="shared" si="11"/>
        <v>4707.5456400000003</v>
      </c>
      <c r="E151" s="15">
        <f t="shared" si="11"/>
        <v>4942.9229220000007</v>
      </c>
      <c r="F151" s="15">
        <f t="shared" si="11"/>
        <v>5190.0690681000005</v>
      </c>
      <c r="G151" s="15">
        <f t="shared" si="11"/>
        <v>5449.5725215050006</v>
      </c>
      <c r="H151" s="15">
        <f t="shared" si="11"/>
        <v>5722.0511475802505</v>
      </c>
      <c r="I151" s="15">
        <f t="shared" si="11"/>
        <v>6008.1537049592625</v>
      </c>
    </row>
    <row r="152" spans="1:9" ht="15.75" x14ac:dyDescent="0.25">
      <c r="A152" s="1"/>
      <c r="B152" s="1"/>
      <c r="C152" s="15"/>
      <c r="D152" s="15"/>
      <c r="E152" s="15"/>
      <c r="F152" s="15"/>
      <c r="G152" s="15"/>
      <c r="H152" s="15"/>
      <c r="I152" s="15"/>
    </row>
    <row r="153" spans="1:9" ht="15.75" x14ac:dyDescent="0.25">
      <c r="A153" s="11" t="s">
        <v>43</v>
      </c>
      <c r="B153" s="1"/>
      <c r="C153" s="2"/>
      <c r="D153" s="2"/>
      <c r="E153" s="2"/>
      <c r="F153" s="2"/>
      <c r="G153" s="2"/>
      <c r="H153" s="2"/>
      <c r="I153" s="2"/>
    </row>
    <row r="154" spans="1:9" ht="15.75" x14ac:dyDescent="0.25">
      <c r="A154" s="11" t="s">
        <v>44</v>
      </c>
      <c r="B154" s="11"/>
      <c r="C154" s="12"/>
      <c r="D154" s="2"/>
      <c r="E154" s="2"/>
      <c r="F154" s="2"/>
      <c r="G154" s="2"/>
      <c r="H154" s="2"/>
      <c r="I154" s="2"/>
    </row>
    <row r="155" spans="1:9" ht="15.75" x14ac:dyDescent="0.25">
      <c r="A155" s="11" t="s">
        <v>33</v>
      </c>
      <c r="B155" s="11"/>
      <c r="C155" s="12"/>
      <c r="D155" s="3"/>
      <c r="E155" s="4"/>
      <c r="F155" s="4"/>
      <c r="G155" s="4"/>
      <c r="H155" s="4"/>
      <c r="I155" s="4"/>
    </row>
    <row r="156" spans="1:9" ht="15.75" x14ac:dyDescent="0.25">
      <c r="A156" s="11"/>
      <c r="B156" s="1"/>
      <c r="C156" s="2"/>
      <c r="D156" s="3"/>
      <c r="E156" s="4"/>
      <c r="F156" s="4"/>
      <c r="G156" s="4"/>
      <c r="H156" s="4"/>
      <c r="I156" s="4"/>
    </row>
    <row r="157" spans="1:9" ht="15.75" x14ac:dyDescent="0.25">
      <c r="A157" s="27" t="s">
        <v>50</v>
      </c>
      <c r="B157" s="27"/>
      <c r="C157" s="27"/>
      <c r="D157" s="27"/>
      <c r="E157" s="27"/>
      <c r="F157" s="27"/>
      <c r="G157" s="27"/>
      <c r="H157" s="27"/>
      <c r="I157" s="27"/>
    </row>
    <row r="158" spans="1:9" ht="15.75" x14ac:dyDescent="0.25">
      <c r="A158" s="11"/>
      <c r="B158" s="17">
        <v>10348.98</v>
      </c>
      <c r="C158" s="2"/>
      <c r="D158" s="3"/>
      <c r="E158" s="4"/>
      <c r="F158" s="4"/>
      <c r="G158" s="4"/>
      <c r="H158" s="4"/>
      <c r="I158" s="4"/>
    </row>
    <row r="159" spans="1:9" ht="15.75" x14ac:dyDescent="0.25">
      <c r="A159" s="1"/>
      <c r="B159" s="1"/>
      <c r="C159" s="2"/>
      <c r="D159" s="3"/>
      <c r="E159" s="4"/>
      <c r="F159" s="4"/>
      <c r="G159" s="4"/>
      <c r="H159" s="1"/>
      <c r="I159" s="4"/>
    </row>
    <row r="160" spans="1:9" ht="15.75" x14ac:dyDescent="0.25">
      <c r="A160" s="5" t="s">
        <v>4</v>
      </c>
      <c r="B160" s="5" t="s">
        <v>7</v>
      </c>
      <c r="C160" s="7" t="s">
        <v>3</v>
      </c>
      <c r="D160" s="8" t="s">
        <v>8</v>
      </c>
      <c r="E160" s="7" t="s">
        <v>29</v>
      </c>
      <c r="F160" s="7" t="s">
        <v>16</v>
      </c>
      <c r="G160" s="7" t="s">
        <v>20</v>
      </c>
      <c r="H160" s="7" t="s">
        <v>24</v>
      </c>
      <c r="I160" s="7" t="s">
        <v>27</v>
      </c>
    </row>
    <row r="161" spans="1:9" ht="15.75" x14ac:dyDescent="0.25">
      <c r="A161" s="1">
        <v>4</v>
      </c>
      <c r="B161" s="1" t="s">
        <v>23</v>
      </c>
      <c r="C161" s="15">
        <v>10348.98</v>
      </c>
      <c r="D161" s="15">
        <f t="shared" ref="D161:I162" si="12">(C161*5%)+C161</f>
        <v>10866.429</v>
      </c>
      <c r="E161" s="15">
        <f t="shared" si="12"/>
        <v>11409.75045</v>
      </c>
      <c r="F161" s="15">
        <f t="shared" si="12"/>
        <v>11980.237972499999</v>
      </c>
      <c r="G161" s="15">
        <f t="shared" si="12"/>
        <v>12579.249871124999</v>
      </c>
      <c r="H161" s="15">
        <f t="shared" si="12"/>
        <v>13208.212364681249</v>
      </c>
      <c r="I161" s="15">
        <f t="shared" si="12"/>
        <v>13868.622982915311</v>
      </c>
    </row>
    <row r="162" spans="1:9" ht="15.75" x14ac:dyDescent="0.25">
      <c r="A162" s="1">
        <v>4</v>
      </c>
      <c r="B162" s="1" t="s">
        <v>25</v>
      </c>
      <c r="C162" s="15">
        <f>(C161*7%)+C161</f>
        <v>11073.408599999999</v>
      </c>
      <c r="D162" s="15">
        <f t="shared" si="12"/>
        <v>11627.079029999999</v>
      </c>
      <c r="E162" s="15">
        <f t="shared" si="12"/>
        <v>12208.432981499998</v>
      </c>
      <c r="F162" s="15">
        <f t="shared" si="12"/>
        <v>12818.854630574999</v>
      </c>
      <c r="G162" s="15">
        <f t="shared" si="12"/>
        <v>13459.797362103749</v>
      </c>
      <c r="H162" s="15">
        <f t="shared" si="12"/>
        <v>14132.787230208936</v>
      </c>
      <c r="I162" s="15">
        <f t="shared" si="12"/>
        <v>14839.426591719382</v>
      </c>
    </row>
    <row r="163" spans="1:9" ht="15.75" x14ac:dyDescent="0.25">
      <c r="A163" s="1"/>
      <c r="B163" s="1"/>
      <c r="C163" s="15"/>
      <c r="D163" s="15"/>
      <c r="E163" s="15"/>
      <c r="F163" s="15"/>
      <c r="G163" s="15"/>
      <c r="H163" s="15"/>
      <c r="I163" s="15"/>
    </row>
    <row r="164" spans="1:9" ht="15.75" x14ac:dyDescent="0.25">
      <c r="A164" s="11" t="s">
        <v>51</v>
      </c>
      <c r="B164" s="23">
        <v>10348.98</v>
      </c>
      <c r="C164" s="2"/>
      <c r="D164" s="2"/>
      <c r="E164" s="2"/>
      <c r="F164" s="2"/>
      <c r="G164" s="2"/>
      <c r="H164" s="2"/>
      <c r="I164" s="2"/>
    </row>
    <row r="165" spans="1:9" ht="15.75" x14ac:dyDescent="0.25">
      <c r="A165" s="11" t="s">
        <v>52</v>
      </c>
      <c r="B165" s="11"/>
      <c r="C165" s="12"/>
      <c r="D165" s="2"/>
      <c r="E165" s="2"/>
      <c r="F165" s="2"/>
      <c r="G165" s="2"/>
      <c r="H165" s="2"/>
      <c r="I165" s="2"/>
    </row>
    <row r="166" spans="1:9" ht="15.75" x14ac:dyDescent="0.25">
      <c r="A166" s="11" t="s">
        <v>33</v>
      </c>
      <c r="B166" s="11"/>
      <c r="C166" s="12"/>
      <c r="D166" s="3"/>
      <c r="E166" s="3"/>
      <c r="F166" s="3"/>
      <c r="G166" s="3"/>
      <c r="H166" s="3"/>
      <c r="I166" s="3"/>
    </row>
  </sheetData>
  <mergeCells count="16">
    <mergeCell ref="A124:I124"/>
    <mergeCell ref="A135:I135"/>
    <mergeCell ref="A146:I146"/>
    <mergeCell ref="A157:I157"/>
    <mergeCell ref="A58:I58"/>
    <mergeCell ref="A69:I69"/>
    <mergeCell ref="A80:I80"/>
    <mergeCell ref="A91:I91"/>
    <mergeCell ref="A102:I102"/>
    <mergeCell ref="A113:I113"/>
    <mergeCell ref="A57:I57"/>
    <mergeCell ref="A1:I1"/>
    <mergeCell ref="A2:I2"/>
    <mergeCell ref="A14:I14"/>
    <mergeCell ref="A37:I37"/>
    <mergeCell ref="A47:I47"/>
  </mergeCells>
  <printOptions horizontalCentered="1"/>
  <pageMargins left="0" right="0" top="0.39370078740157483" bottom="0.39370078740157483" header="0.31496062992125984" footer="0.31496062992125984"/>
  <pageSetup paperSize="9" scale="60" orientation="portrait" horizontalDpi="4294967293" verticalDpi="0" r:id="rId1"/>
  <rowBreaks count="2" manualBreakCount="2">
    <brk id="78" max="16383" man="1"/>
    <brk id="145" max="16383" man="1"/>
  </rowBreaks>
  <tableParts count="16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Comissão</dc:creator>
  <cp:lastModifiedBy>Claudio</cp:lastModifiedBy>
  <cp:lastPrinted>2021-11-17T22:44:30Z</cp:lastPrinted>
  <dcterms:created xsi:type="dcterms:W3CDTF">2021-11-17T22:35:54Z</dcterms:created>
  <dcterms:modified xsi:type="dcterms:W3CDTF">2021-11-23T14:21:28Z</dcterms:modified>
</cp:coreProperties>
</file>